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DERES HRM\2. CMI_HRM\2023\BSC ESE Hospital Regional Moniquirá 2023\"/>
    </mc:Choice>
  </mc:AlternateContent>
  <xr:revisionPtr revIDLastSave="0" documentId="13_ncr:1_{47D88DAD-D0DD-474A-A53A-4D8604386220}" xr6:coauthVersionLast="47" xr6:coauthVersionMax="47" xr10:uidLastSave="{00000000-0000-0000-0000-000000000000}"/>
  <workbookProtection workbookAlgorithmName="SHA-512" workbookHashValue="NenresnCw1iW3HYh7P8cVjIQP+jhX/2IEjZg2uhmIEPxzy8h2MwSwdZNqSBrMg0HKCBNmJu+t42gM1a7KaNWgg==" workbookSaltValue="KyDqIF4xJ85ANKeXSAwYgw==" workbookSpinCount="100000" lockStructure="1"/>
  <bookViews>
    <workbookView xWindow="-120" yWindow="-120" windowWidth="20730" windowHeight="11160" tabRatio="956" activeTab="3" xr2:uid="{00000000-000D-0000-FFFF-FFFF00000000}"/>
  </bookViews>
  <sheets>
    <sheet name="PRODUCCION TRIMESTRE-AÑO" sheetId="1" r:id="rId1"/>
    <sheet name="PRODUCCION META PLAN" sheetId="2" r:id="rId2"/>
    <sheet name="PRODUCCION HISTORICA" sheetId="3" r:id="rId3"/>
    <sheet name="GRAFICO UVR PERIODOS ANUALES" sheetId="6" r:id="rId4"/>
    <sheet name="SERVICIOS AMBULATORIOS I TRIM" sheetId="7" r:id="rId5"/>
    <sheet name="SERVICIOS AMBULATORIOS II TR " sheetId="11" r:id="rId6"/>
    <sheet name="SERVICIOS AMBULATORIOS III TR" sheetId="15" r:id="rId7"/>
    <sheet name="SERVICIOS AMBULATORIOS IV TR" sheetId="16" r:id="rId8"/>
    <sheet name="SERVICIOS HOSPITALARIOS I TRIM" sheetId="8" r:id="rId9"/>
    <sheet name="SERVICIOS HOSPITALARIOS IITRIM" sheetId="12" r:id="rId10"/>
    <sheet name="SERVICIOS HOSPITALARIOS III TR" sheetId="17" r:id="rId11"/>
    <sheet name="SERVICIOS HOSPITALARIOS IV TR" sheetId="18" r:id="rId12"/>
    <sheet name="SERVICIOS QUIRURGICOS I TRIM" sheetId="13" r:id="rId13"/>
    <sheet name="SERVICIOS QUIRURGICOS II TRIM" sheetId="9" r:id="rId14"/>
    <sheet name="SERVICIOS QUIRURGICOS III TR" sheetId="19" r:id="rId15"/>
    <sheet name="SERVICIOS QUIRURGICOS IV TR" sheetId="20" r:id="rId16"/>
    <sheet name="APOYO DX Y TTO I TRIM" sheetId="14" r:id="rId17"/>
    <sheet name="APOYO DX Y TTO II TRIM" sheetId="10" r:id="rId18"/>
    <sheet name="APOYO DX Y TTO III TRIM" sheetId="21" r:id="rId19"/>
    <sheet name="APOYO DX Y TTO IV TRIM" sheetId="22" r:id="rId20"/>
  </sheets>
  <externalReferences>
    <externalReference r:id="rId21"/>
  </externalReferences>
  <definedNames>
    <definedName name="T2_PRODUCCION_SERVICIOS">#REF!</definedName>
    <definedName name="T2_UVR_SERVICI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35" i="1"/>
  <c r="C34" i="1"/>
  <c r="C33" i="1"/>
  <c r="C32" i="1"/>
  <c r="C30" i="1"/>
  <c r="C28" i="1"/>
  <c r="C27" i="1"/>
  <c r="C26" i="1"/>
  <c r="C20" i="1"/>
  <c r="C19" i="1"/>
  <c r="C18" i="1"/>
  <c r="C17" i="1"/>
  <c r="C16" i="1"/>
  <c r="C13" i="1"/>
  <c r="C12" i="1"/>
  <c r="C11" i="1"/>
  <c r="C9" i="1"/>
  <c r="C8" i="1"/>
  <c r="C7" i="1"/>
  <c r="C6" i="1"/>
  <c r="C5" i="1"/>
  <c r="C4" i="1"/>
  <c r="AQ5" i="3"/>
  <c r="AR5" i="3"/>
  <c r="AS5" i="3"/>
  <c r="AT5" i="3"/>
  <c r="AQ6" i="3"/>
  <c r="AR6" i="3"/>
  <c r="AS6" i="3"/>
  <c r="AT6" i="3"/>
  <c r="AQ7" i="3"/>
  <c r="AR7" i="3"/>
  <c r="AS7" i="3"/>
  <c r="AT7" i="3"/>
  <c r="AQ8" i="3"/>
  <c r="AR8" i="3"/>
  <c r="AS8" i="3"/>
  <c r="AT8" i="3"/>
  <c r="AQ9" i="3"/>
  <c r="AR9" i="3"/>
  <c r="AS9" i="3"/>
  <c r="AT9" i="3"/>
  <c r="AQ10" i="3"/>
  <c r="AR10" i="3"/>
  <c r="AS10" i="3"/>
  <c r="AT10" i="3"/>
  <c r="AQ11" i="3"/>
  <c r="AR11" i="3"/>
  <c r="AS11" i="3"/>
  <c r="AT11" i="3"/>
  <c r="AQ12" i="3"/>
  <c r="AR12" i="3"/>
  <c r="AS12" i="3"/>
  <c r="AT12" i="3"/>
  <c r="AQ13" i="3"/>
  <c r="AR13" i="3"/>
  <c r="AS13" i="3"/>
  <c r="AT13" i="3"/>
  <c r="AQ14" i="3"/>
  <c r="AR14" i="3"/>
  <c r="AS14" i="3"/>
  <c r="AT14" i="3"/>
  <c r="AQ15" i="3"/>
  <c r="AR15" i="3"/>
  <c r="AS15" i="3"/>
  <c r="AT15" i="3"/>
  <c r="AQ16" i="3"/>
  <c r="AR16" i="3"/>
  <c r="AS16" i="3"/>
  <c r="AT16" i="3"/>
  <c r="AQ17" i="3"/>
  <c r="AR17" i="3"/>
  <c r="AS17" i="3"/>
  <c r="AT17" i="3"/>
  <c r="AQ18" i="3"/>
  <c r="AR18" i="3"/>
  <c r="AS18" i="3"/>
  <c r="AT18" i="3"/>
  <c r="AQ19" i="3"/>
  <c r="AR19" i="3"/>
  <c r="AS19" i="3"/>
  <c r="AT19" i="3"/>
  <c r="AQ20" i="3"/>
  <c r="AR20" i="3"/>
  <c r="AS20" i="3"/>
  <c r="AT20" i="3"/>
  <c r="AQ21" i="3"/>
  <c r="AR21" i="3"/>
  <c r="AS21" i="3"/>
  <c r="AT21" i="3"/>
  <c r="AQ22" i="3"/>
  <c r="AR22" i="3"/>
  <c r="AS22" i="3"/>
  <c r="AT22" i="3"/>
  <c r="AQ23" i="3"/>
  <c r="AR23" i="3"/>
  <c r="AS23" i="3"/>
  <c r="AT23" i="3"/>
  <c r="AQ24" i="3"/>
  <c r="AR24" i="3"/>
  <c r="AS24" i="3"/>
  <c r="AT24" i="3"/>
  <c r="AQ25" i="3"/>
  <c r="AR25" i="3"/>
  <c r="AS25" i="3"/>
  <c r="AT25" i="3"/>
  <c r="AQ26" i="3"/>
  <c r="AR26" i="3"/>
  <c r="AS26" i="3"/>
  <c r="AT26" i="3"/>
  <c r="AQ27" i="3"/>
  <c r="AR27" i="3"/>
  <c r="AS27" i="3"/>
  <c r="AT27" i="3"/>
  <c r="AQ28" i="3"/>
  <c r="AR28" i="3"/>
  <c r="AS28" i="3"/>
  <c r="AT28" i="3"/>
  <c r="AQ29" i="3"/>
  <c r="AR29" i="3"/>
  <c r="AS29" i="3"/>
  <c r="AT29" i="3"/>
  <c r="AQ30" i="3"/>
  <c r="AR30" i="3"/>
  <c r="AS30" i="3"/>
  <c r="AT30" i="3"/>
  <c r="AQ31" i="3"/>
  <c r="AR31" i="3"/>
  <c r="AS31" i="3"/>
  <c r="AT31" i="3"/>
  <c r="AQ32" i="3"/>
  <c r="AR32" i="3"/>
  <c r="AS32" i="3"/>
  <c r="AT32" i="3"/>
  <c r="AQ33" i="3"/>
  <c r="AR33" i="3"/>
  <c r="AS33" i="3"/>
  <c r="AT33" i="3"/>
  <c r="AQ34" i="3"/>
  <c r="AR34" i="3"/>
  <c r="AS34" i="3"/>
  <c r="AT34" i="3"/>
  <c r="AQ35" i="3"/>
  <c r="AR35" i="3"/>
  <c r="AS35" i="3"/>
  <c r="AT35" i="3"/>
  <c r="AQ36" i="3"/>
  <c r="AR36" i="3"/>
  <c r="AS36" i="3"/>
  <c r="AT36" i="3"/>
  <c r="AQ37" i="3"/>
  <c r="AR37" i="3"/>
  <c r="AS37" i="3"/>
  <c r="AT37" i="3"/>
  <c r="AQ38" i="3"/>
  <c r="AR38" i="3"/>
  <c r="AS38" i="3"/>
  <c r="AT38" i="3"/>
  <c r="AQ39" i="3"/>
  <c r="AR39" i="3"/>
  <c r="AS39" i="3"/>
  <c r="AT39" i="3"/>
  <c r="AQ40" i="3"/>
  <c r="AR40" i="3"/>
  <c r="AS40" i="3"/>
  <c r="AT40" i="3"/>
  <c r="AQ41" i="3"/>
  <c r="AR41" i="3"/>
  <c r="AS41" i="3"/>
  <c r="AT41" i="3"/>
  <c r="AQ42" i="3"/>
  <c r="AR42" i="3"/>
  <c r="AS42" i="3"/>
  <c r="AT42" i="3"/>
  <c r="AQ43" i="3"/>
  <c r="AR43" i="3"/>
  <c r="AS43" i="3"/>
  <c r="AT43" i="3"/>
  <c r="AQ44" i="3"/>
  <c r="AR44" i="3"/>
  <c r="AS44" i="3"/>
  <c r="AT44" i="3"/>
  <c r="AQ45" i="3"/>
  <c r="AR45" i="3"/>
  <c r="AS45" i="3"/>
  <c r="AT45" i="3"/>
  <c r="AQ46" i="3"/>
  <c r="AR46" i="3"/>
  <c r="AS46" i="3"/>
  <c r="AT46" i="3"/>
  <c r="AQ47" i="3"/>
  <c r="AR47" i="3"/>
  <c r="AS47" i="3"/>
  <c r="AT47" i="3"/>
  <c r="AQ48" i="3"/>
  <c r="AR48" i="3"/>
  <c r="AS48" i="3"/>
  <c r="AT48" i="3"/>
  <c r="AQ49" i="3"/>
  <c r="AR49" i="3"/>
  <c r="AS49" i="3"/>
  <c r="AT49" i="3"/>
  <c r="AQ50" i="3"/>
  <c r="AR50" i="3"/>
  <c r="AS50" i="3"/>
  <c r="AT50" i="3"/>
  <c r="AR4" i="3"/>
  <c r="AS4" i="3"/>
  <c r="AT4" i="3"/>
  <c r="AQ4" i="3"/>
  <c r="AF49" i="3" l="1"/>
  <c r="AA49" i="3"/>
  <c r="V49" i="3"/>
  <c r="Q49" i="3"/>
  <c r="L49" i="3"/>
  <c r="G49" i="3"/>
  <c r="AF48" i="3"/>
  <c r="AA48" i="3"/>
  <c r="V48" i="3"/>
  <c r="Q48" i="3"/>
  <c r="L48" i="3"/>
  <c r="G48" i="3"/>
  <c r="AF47" i="3"/>
  <c r="AA47" i="3"/>
  <c r="V47" i="3"/>
  <c r="Q47" i="3"/>
  <c r="L47" i="3"/>
  <c r="G47" i="3"/>
  <c r="AF46" i="3"/>
  <c r="AA46" i="3"/>
  <c r="V46" i="3"/>
  <c r="Q46" i="3"/>
  <c r="L46" i="3"/>
  <c r="G46" i="3"/>
  <c r="AF45" i="3"/>
  <c r="AA45" i="3"/>
  <c r="V45" i="3"/>
  <c r="Q45" i="3"/>
  <c r="L45" i="3"/>
  <c r="G45" i="3"/>
  <c r="AF44" i="3"/>
  <c r="AA44" i="3"/>
  <c r="V44" i="3"/>
  <c r="Q44" i="3"/>
  <c r="L44" i="3"/>
  <c r="G44" i="3"/>
  <c r="AF43" i="3"/>
  <c r="AA43" i="3"/>
  <c r="V43" i="3"/>
  <c r="Q43" i="3"/>
  <c r="L43" i="3"/>
  <c r="G43" i="3"/>
  <c r="AF42" i="3"/>
  <c r="AA42" i="3"/>
  <c r="V42" i="3"/>
  <c r="Q42" i="3"/>
  <c r="L42" i="3"/>
  <c r="G42" i="3"/>
  <c r="AF41" i="3"/>
  <c r="AA41" i="3"/>
  <c r="V41" i="3"/>
  <c r="Q41" i="3"/>
  <c r="L41" i="3"/>
  <c r="G41" i="3"/>
  <c r="AF40" i="3"/>
  <c r="AA40" i="3"/>
  <c r="V40" i="3"/>
  <c r="Q40" i="3"/>
  <c r="L40" i="3"/>
  <c r="G40" i="3"/>
  <c r="AF39" i="3"/>
  <c r="AA39" i="3"/>
  <c r="V39" i="3"/>
  <c r="Q39" i="3"/>
  <c r="L39" i="3"/>
  <c r="G39" i="3"/>
  <c r="AF38" i="3"/>
  <c r="AA38" i="3"/>
  <c r="V38" i="3"/>
  <c r="Q38" i="3"/>
  <c r="L38" i="3"/>
  <c r="G38" i="3"/>
  <c r="AF37" i="3"/>
  <c r="AA37" i="3"/>
  <c r="V37" i="3"/>
  <c r="Q37" i="3"/>
  <c r="L37" i="3"/>
  <c r="G37" i="3"/>
  <c r="AF36" i="3"/>
  <c r="AA36" i="3"/>
  <c r="V36" i="3"/>
  <c r="Q36" i="3"/>
  <c r="L36" i="3"/>
  <c r="G36" i="3"/>
  <c r="AF35" i="3"/>
  <c r="AA35" i="3"/>
  <c r="V35" i="3"/>
  <c r="Q35" i="3"/>
  <c r="L35" i="3"/>
  <c r="G35" i="3"/>
  <c r="AF34" i="3"/>
  <c r="AA34" i="3"/>
  <c r="V34" i="3"/>
  <c r="Q34" i="3"/>
  <c r="L34" i="3"/>
  <c r="G34" i="3"/>
  <c r="AF33" i="3"/>
  <c r="AA33" i="3"/>
  <c r="V33" i="3"/>
  <c r="Q33" i="3"/>
  <c r="L33" i="3"/>
  <c r="G33" i="3"/>
  <c r="AF32" i="3"/>
  <c r="AA32" i="3"/>
  <c r="V32" i="3"/>
  <c r="Q32" i="3"/>
  <c r="L32" i="3"/>
  <c r="G32" i="3"/>
  <c r="AF31" i="3"/>
  <c r="AA31" i="3"/>
  <c r="V31" i="3"/>
  <c r="Q31" i="3"/>
  <c r="L31" i="3"/>
  <c r="G31" i="3"/>
  <c r="AF30" i="3"/>
  <c r="AA30" i="3"/>
  <c r="V30" i="3"/>
  <c r="Q30" i="3"/>
  <c r="L30" i="3"/>
  <c r="G30" i="3"/>
  <c r="AF29" i="3"/>
  <c r="AA29" i="3"/>
  <c r="V29" i="3"/>
  <c r="Q29" i="3"/>
  <c r="L29" i="3"/>
  <c r="G29" i="3"/>
  <c r="AF28" i="3"/>
  <c r="AA28" i="3"/>
  <c r="V28" i="3"/>
  <c r="Q28" i="3"/>
  <c r="L28" i="3"/>
  <c r="G28" i="3"/>
  <c r="AF27" i="3"/>
  <c r="AA27" i="3"/>
  <c r="V27" i="3"/>
  <c r="Q27" i="3"/>
  <c r="L27" i="3"/>
  <c r="G27" i="3"/>
  <c r="AF26" i="3"/>
  <c r="AA26" i="3"/>
  <c r="V26" i="3"/>
  <c r="Q26" i="3"/>
  <c r="L26" i="3"/>
  <c r="G26" i="3"/>
  <c r="AF25" i="3"/>
  <c r="AA25" i="3"/>
  <c r="V25" i="3"/>
  <c r="Q25" i="3"/>
  <c r="L25" i="3"/>
  <c r="G25" i="3"/>
  <c r="AF24" i="3"/>
  <c r="AA24" i="3"/>
  <c r="V24" i="3"/>
  <c r="Q24" i="3"/>
  <c r="L24" i="3"/>
  <c r="G24" i="3"/>
  <c r="AF23" i="3"/>
  <c r="AA23" i="3"/>
  <c r="V23" i="3"/>
  <c r="Q23" i="3"/>
  <c r="L23" i="3"/>
  <c r="G23" i="3"/>
  <c r="AF22" i="3"/>
  <c r="AA22" i="3"/>
  <c r="V22" i="3"/>
  <c r="Q22" i="3"/>
  <c r="L22" i="3"/>
  <c r="G22" i="3"/>
  <c r="AF21" i="3"/>
  <c r="AA21" i="3"/>
  <c r="V21" i="3"/>
  <c r="Q21" i="3"/>
  <c r="L21" i="3"/>
  <c r="G21" i="3"/>
  <c r="AF20" i="3"/>
  <c r="AA20" i="3"/>
  <c r="V20" i="3"/>
  <c r="Q20" i="3"/>
  <c r="L20" i="3"/>
  <c r="G20" i="3"/>
  <c r="AF19" i="3"/>
  <c r="AA19" i="3"/>
  <c r="V19" i="3"/>
  <c r="Q19" i="3"/>
  <c r="L19" i="3"/>
  <c r="G19" i="3"/>
  <c r="AF18" i="3"/>
  <c r="AA18" i="3"/>
  <c r="V18" i="3"/>
  <c r="Q18" i="3"/>
  <c r="L18" i="3"/>
  <c r="G18" i="3"/>
  <c r="AF17" i="3"/>
  <c r="AA17" i="3"/>
  <c r="V17" i="3"/>
  <c r="Q17" i="3"/>
  <c r="L17" i="3"/>
  <c r="G17" i="3"/>
  <c r="AF16" i="3"/>
  <c r="AA16" i="3"/>
  <c r="V16" i="3"/>
  <c r="Q16" i="3"/>
  <c r="L16" i="3"/>
  <c r="G16" i="3"/>
  <c r="AF15" i="3"/>
  <c r="AA15" i="3"/>
  <c r="V15" i="3"/>
  <c r="Q15" i="3"/>
  <c r="L15" i="3"/>
  <c r="G15" i="3"/>
  <c r="AF14" i="3"/>
  <c r="AA14" i="3"/>
  <c r="V14" i="3"/>
  <c r="Q14" i="3"/>
  <c r="L14" i="3"/>
  <c r="G14" i="3"/>
  <c r="AF13" i="3"/>
  <c r="AA13" i="3"/>
  <c r="V13" i="3"/>
  <c r="Q13" i="3"/>
  <c r="L13" i="3"/>
  <c r="G13" i="3"/>
  <c r="AF12" i="3"/>
  <c r="AA12" i="3"/>
  <c r="V12" i="3"/>
  <c r="Q12" i="3"/>
  <c r="L12" i="3"/>
  <c r="G12" i="3"/>
  <c r="AF11" i="3"/>
  <c r="AA11" i="3"/>
  <c r="V11" i="3"/>
  <c r="Q11" i="3"/>
  <c r="L11" i="3"/>
  <c r="G11" i="3"/>
  <c r="AF10" i="3"/>
  <c r="AA10" i="3"/>
  <c r="V10" i="3"/>
  <c r="Q10" i="3"/>
  <c r="L10" i="3"/>
  <c r="G10" i="3"/>
  <c r="AF9" i="3"/>
  <c r="AA9" i="3"/>
  <c r="V9" i="3"/>
  <c r="Q9" i="3"/>
  <c r="L9" i="3"/>
  <c r="G9" i="3"/>
  <c r="AF8" i="3"/>
  <c r="AA8" i="3"/>
  <c r="V8" i="3"/>
  <c r="Q8" i="3"/>
  <c r="L8" i="3"/>
  <c r="G8" i="3"/>
  <c r="AF7" i="3"/>
  <c r="AA7" i="3"/>
  <c r="V7" i="3"/>
  <c r="Q7" i="3"/>
  <c r="L7" i="3"/>
  <c r="G7" i="3"/>
  <c r="AF6" i="3"/>
  <c r="AA6" i="3"/>
  <c r="V6" i="3"/>
  <c r="Q6" i="3"/>
  <c r="L6" i="3"/>
  <c r="G6" i="3"/>
  <c r="AF5" i="3"/>
  <c r="AA5" i="3"/>
  <c r="V5" i="3"/>
  <c r="Q5" i="3"/>
  <c r="L5" i="3"/>
  <c r="G5" i="3"/>
  <c r="AF4" i="3"/>
  <c r="AA4" i="3"/>
  <c r="V4" i="3"/>
  <c r="Q4" i="3"/>
  <c r="L4" i="3"/>
  <c r="G4" i="3"/>
  <c r="AK4" i="3"/>
  <c r="AU4" i="3"/>
  <c r="AX4" i="3"/>
  <c r="AY4" i="3"/>
  <c r="AZ4" i="3"/>
  <c r="BA4" i="3"/>
  <c r="BB4" i="3"/>
  <c r="BC4" i="3"/>
  <c r="BD4" i="3"/>
  <c r="BE4" i="3"/>
  <c r="AK5" i="3"/>
  <c r="AU5" i="3"/>
  <c r="AX5" i="3"/>
  <c r="AY5" i="3"/>
  <c r="AZ5" i="3"/>
  <c r="BA5" i="3"/>
  <c r="BB5" i="3" s="1"/>
  <c r="BC5" i="3"/>
  <c r="BD5" i="3"/>
  <c r="BE5" i="3"/>
  <c r="AK6" i="3"/>
  <c r="AU6" i="3"/>
  <c r="AX6" i="3"/>
  <c r="BB6" i="3" s="1"/>
  <c r="AY6" i="3"/>
  <c r="AZ6" i="3"/>
  <c r="BA6" i="3"/>
  <c r="BC6" i="3"/>
  <c r="BD6" i="3"/>
  <c r="BE6" i="3"/>
  <c r="AK7" i="3"/>
  <c r="AU7" i="3"/>
  <c r="AX7" i="3"/>
  <c r="BB7" i="3" s="1"/>
  <c r="AY7" i="3"/>
  <c r="AZ7" i="3"/>
  <c r="BA7" i="3"/>
  <c r="BC7" i="3"/>
  <c r="BD7" i="3"/>
  <c r="BE7" i="3"/>
  <c r="AK8" i="3"/>
  <c r="AU8" i="3"/>
  <c r="AX8" i="3"/>
  <c r="AY8" i="3"/>
  <c r="AZ8" i="3"/>
  <c r="BA8" i="3"/>
  <c r="BB8" i="3"/>
  <c r="BC8" i="3"/>
  <c r="BD8" i="3"/>
  <c r="BE8" i="3"/>
  <c r="AK9" i="3"/>
  <c r="AU9" i="3"/>
  <c r="AX9" i="3"/>
  <c r="BB9" i="3" s="1"/>
  <c r="AY9" i="3"/>
  <c r="AZ9" i="3"/>
  <c r="BA9" i="3"/>
  <c r="BC9" i="3"/>
  <c r="BD9" i="3"/>
  <c r="BE9" i="3"/>
  <c r="AK10" i="3"/>
  <c r="AU10" i="3"/>
  <c r="AX10" i="3"/>
  <c r="BB10" i="3" s="1"/>
  <c r="AY10" i="3"/>
  <c r="AZ10" i="3"/>
  <c r="BA10" i="3"/>
  <c r="BC10" i="3"/>
  <c r="BD10" i="3"/>
  <c r="BE10" i="3"/>
  <c r="AK11" i="3"/>
  <c r="AU11" i="3"/>
  <c r="AX11" i="3"/>
  <c r="AY11" i="3"/>
  <c r="BB11" i="3" s="1"/>
  <c r="AZ11" i="3"/>
  <c r="BA11" i="3"/>
  <c r="BC11" i="3"/>
  <c r="BD11" i="3"/>
  <c r="BE11" i="3"/>
  <c r="AK12" i="3"/>
  <c r="AU12" i="3"/>
  <c r="AX12" i="3"/>
  <c r="AY12" i="3"/>
  <c r="AZ12" i="3"/>
  <c r="BA12" i="3"/>
  <c r="BB12" i="3"/>
  <c r="BC12" i="3"/>
  <c r="BD12" i="3"/>
  <c r="BE12" i="3"/>
  <c r="AK13" i="3"/>
  <c r="AU13" i="3"/>
  <c r="AX13" i="3"/>
  <c r="BB13" i="3" s="1"/>
  <c r="AY13" i="3"/>
  <c r="AZ13" i="3"/>
  <c r="BA13" i="3"/>
  <c r="BC13" i="3"/>
  <c r="BD13" i="3"/>
  <c r="BE13" i="3"/>
  <c r="AK14" i="3"/>
  <c r="AU14" i="3"/>
  <c r="AX14" i="3"/>
  <c r="BB14" i="3" s="1"/>
  <c r="AY14" i="3"/>
  <c r="AZ14" i="3"/>
  <c r="BA14" i="3"/>
  <c r="BC14" i="3"/>
  <c r="BD14" i="3"/>
  <c r="BE14" i="3"/>
  <c r="AK15" i="3"/>
  <c r="AU15" i="3"/>
  <c r="AX15" i="3"/>
  <c r="AY15" i="3"/>
  <c r="BB15" i="3" s="1"/>
  <c r="AZ15" i="3"/>
  <c r="BA15" i="3"/>
  <c r="BC15" i="3"/>
  <c r="BD15" i="3"/>
  <c r="BE15" i="3"/>
  <c r="AK16" i="3"/>
  <c r="AU16" i="3"/>
  <c r="AX16" i="3"/>
  <c r="AY16" i="3"/>
  <c r="AZ16" i="3"/>
  <c r="BA16" i="3"/>
  <c r="BB16" i="3"/>
  <c r="BC16" i="3"/>
  <c r="BD16" i="3"/>
  <c r="BE16" i="3"/>
  <c r="AK17" i="3"/>
  <c r="AU17" i="3"/>
  <c r="AX17" i="3"/>
  <c r="BB17" i="3" s="1"/>
  <c r="AY17" i="3"/>
  <c r="AZ17" i="3"/>
  <c r="BA17" i="3"/>
  <c r="BC17" i="3"/>
  <c r="BD17" i="3"/>
  <c r="BE17" i="3"/>
  <c r="AK18" i="3"/>
  <c r="AU18" i="3"/>
  <c r="AX18" i="3"/>
  <c r="BB18" i="3" s="1"/>
  <c r="AY18" i="3"/>
  <c r="AZ18" i="3"/>
  <c r="BA18" i="3"/>
  <c r="BC18" i="3"/>
  <c r="BD18" i="3"/>
  <c r="BE18" i="3"/>
  <c r="AK19" i="3"/>
  <c r="AP19" i="3"/>
  <c r="AU19" i="3"/>
  <c r="AK20" i="3"/>
  <c r="AU20" i="3"/>
  <c r="AK21" i="3"/>
  <c r="AU21" i="3"/>
  <c r="AK22" i="3"/>
  <c r="AU22" i="3"/>
  <c r="AK23" i="3"/>
  <c r="AP23" i="3"/>
  <c r="AU23" i="3"/>
  <c r="AK24" i="3"/>
  <c r="AU24" i="3"/>
  <c r="AK25" i="3"/>
  <c r="AU25" i="3"/>
  <c r="AK26" i="3"/>
  <c r="AU26" i="3"/>
  <c r="AK27" i="3"/>
  <c r="AP27" i="3"/>
  <c r="AU27" i="3"/>
  <c r="AK28" i="3"/>
  <c r="AU28" i="3"/>
  <c r="AK29" i="3"/>
  <c r="AU29" i="3"/>
  <c r="AK30" i="3"/>
  <c r="AU30" i="3"/>
  <c r="AK31" i="3"/>
  <c r="AP31" i="3"/>
  <c r="AU31" i="3"/>
  <c r="AK32" i="3"/>
  <c r="AU32" i="3"/>
  <c r="AK33" i="3"/>
  <c r="AU33" i="3"/>
  <c r="AK34" i="3"/>
  <c r="AU34" i="3"/>
  <c r="AK35" i="3"/>
  <c r="AP35" i="3"/>
  <c r="AU35" i="3"/>
  <c r="AK36" i="3"/>
  <c r="AU36" i="3"/>
  <c r="AK37" i="3"/>
  <c r="AU37" i="3"/>
  <c r="AK38" i="3"/>
  <c r="AU38" i="3"/>
  <c r="AK39" i="3"/>
  <c r="AP39" i="3"/>
  <c r="AU39" i="3"/>
  <c r="AK40" i="3"/>
  <c r="AU40" i="3"/>
  <c r="AK41" i="3"/>
  <c r="AU41" i="3"/>
  <c r="AK42" i="3"/>
  <c r="AU42" i="3"/>
  <c r="AK43" i="3"/>
  <c r="AP43" i="3"/>
  <c r="AU43" i="3"/>
  <c r="AK44" i="3"/>
  <c r="AU44" i="3"/>
  <c r="AK45" i="3"/>
  <c r="AU45" i="3"/>
  <c r="AK46" i="3"/>
  <c r="AU46" i="3"/>
  <c r="AK47" i="3"/>
  <c r="AP47" i="3"/>
  <c r="AU47" i="3"/>
  <c r="AK48" i="3"/>
  <c r="AU48" i="3"/>
  <c r="AK49" i="3"/>
  <c r="AU49" i="3"/>
  <c r="AP16" i="3" l="1"/>
  <c r="AP12" i="3"/>
  <c r="AP22" i="3"/>
  <c r="AP41" i="3"/>
  <c r="AP37" i="3"/>
  <c r="AP33" i="3"/>
  <c r="AP13" i="3"/>
  <c r="AP10" i="3"/>
  <c r="AP7" i="3"/>
  <c r="AP4" i="3"/>
  <c r="AP5" i="3"/>
  <c r="AP45" i="3"/>
  <c r="AP18" i="3"/>
  <c r="AP15" i="3"/>
  <c r="AP46" i="3"/>
  <c r="AP42" i="3"/>
  <c r="AP38" i="3"/>
  <c r="AP34" i="3"/>
  <c r="AP30" i="3"/>
  <c r="AP26" i="3"/>
  <c r="AP48" i="3"/>
  <c r="AP44" i="3"/>
  <c r="AP40" i="3"/>
  <c r="AP36" i="3"/>
  <c r="AP32" i="3"/>
  <c r="AP28" i="3"/>
  <c r="AP24" i="3"/>
  <c r="AP20" i="3"/>
  <c r="AP17" i="3"/>
  <c r="AP14" i="3"/>
  <c r="AP11" i="3"/>
  <c r="AP8" i="3"/>
  <c r="AP49" i="3"/>
  <c r="AP29" i="3"/>
  <c r="AP25" i="3"/>
  <c r="AP21" i="3"/>
  <c r="AP9" i="3"/>
  <c r="AP6" i="3"/>
  <c r="L222" i="2"/>
  <c r="M222" i="2"/>
  <c r="N222" i="2"/>
  <c r="O222" i="2"/>
  <c r="AL147" i="3" l="1"/>
  <c r="AK147" i="3"/>
  <c r="AJ147" i="3"/>
  <c r="AL146" i="3"/>
  <c r="AK146" i="3"/>
  <c r="AJ146" i="3"/>
  <c r="AL145" i="3"/>
  <c r="AK145" i="3"/>
  <c r="AJ145" i="3"/>
  <c r="AL144" i="3"/>
  <c r="AK144" i="3"/>
  <c r="AJ144" i="3"/>
  <c r="AL143" i="3"/>
  <c r="AK143" i="3"/>
  <c r="AJ143" i="3"/>
  <c r="AI143" i="3"/>
  <c r="AL142" i="3"/>
  <c r="AK142" i="3"/>
  <c r="AJ142" i="3"/>
  <c r="AL141" i="3"/>
  <c r="AK141" i="3"/>
  <c r="AJ141" i="3"/>
  <c r="AI141" i="3"/>
  <c r="AL140" i="3"/>
  <c r="AK140" i="3"/>
  <c r="AJ140" i="3"/>
  <c r="AL139" i="3"/>
  <c r="AK139" i="3"/>
  <c r="AJ139" i="3"/>
  <c r="AL138" i="3"/>
  <c r="AK138" i="3"/>
  <c r="AJ138" i="3"/>
  <c r="AL137" i="3"/>
  <c r="AK137" i="3"/>
  <c r="AJ137" i="3"/>
  <c r="AL136" i="3"/>
  <c r="AK136" i="3"/>
  <c r="AJ136" i="3"/>
  <c r="AL135" i="3"/>
  <c r="AK135" i="3"/>
  <c r="AJ135" i="3"/>
  <c r="AI135" i="3"/>
  <c r="AL134" i="3"/>
  <c r="AK134" i="3"/>
  <c r="AJ134" i="3"/>
  <c r="AL133" i="3"/>
  <c r="AK133" i="3"/>
  <c r="AJ133" i="3"/>
  <c r="AI133" i="3"/>
  <c r="AL132" i="3"/>
  <c r="AK132" i="3"/>
  <c r="AJ132" i="3"/>
  <c r="AL131" i="3"/>
  <c r="AK131" i="3"/>
  <c r="AJ131" i="3"/>
  <c r="AL130" i="3"/>
  <c r="AK130" i="3"/>
  <c r="AJ130" i="3"/>
  <c r="AL129" i="3"/>
  <c r="AK129" i="3"/>
  <c r="AJ129" i="3"/>
  <c r="AL128" i="3"/>
  <c r="AK128" i="3"/>
  <c r="AJ128" i="3"/>
  <c r="AL127" i="3"/>
  <c r="AK127" i="3"/>
  <c r="AJ127" i="3"/>
  <c r="AI127" i="3"/>
  <c r="AL126" i="3"/>
  <c r="AK126" i="3"/>
  <c r="AJ126" i="3"/>
  <c r="AL125" i="3"/>
  <c r="AK125" i="3"/>
  <c r="AJ125" i="3"/>
  <c r="AI125" i="3"/>
  <c r="AL124" i="3"/>
  <c r="AK124" i="3"/>
  <c r="AJ124" i="3"/>
  <c r="AL123" i="3"/>
  <c r="AK123" i="3"/>
  <c r="AJ123" i="3"/>
  <c r="AL122" i="3"/>
  <c r="AK122" i="3"/>
  <c r="AJ122" i="3"/>
  <c r="AL121" i="3"/>
  <c r="AK121" i="3"/>
  <c r="AJ121" i="3"/>
  <c r="AL120" i="3"/>
  <c r="AK120" i="3"/>
  <c r="AJ120" i="3"/>
  <c r="AL119" i="3"/>
  <c r="AK119" i="3"/>
  <c r="AJ119" i="3"/>
  <c r="AI119" i="3"/>
  <c r="AL118" i="3"/>
  <c r="AK118" i="3"/>
  <c r="AJ118" i="3"/>
  <c r="AL117" i="3"/>
  <c r="AK117" i="3"/>
  <c r="AJ117" i="3"/>
  <c r="AI117" i="3"/>
  <c r="AL116" i="3"/>
  <c r="AK116" i="3"/>
  <c r="AJ116" i="3"/>
  <c r="AL115" i="3"/>
  <c r="AK115" i="3"/>
  <c r="AJ115" i="3"/>
  <c r="AL114" i="3"/>
  <c r="AK114" i="3"/>
  <c r="AJ114" i="3"/>
  <c r="AL113" i="3"/>
  <c r="AK113" i="3"/>
  <c r="AJ113" i="3"/>
  <c r="AL112" i="3"/>
  <c r="AK112" i="3"/>
  <c r="AJ112" i="3"/>
  <c r="AL111" i="3"/>
  <c r="AK111" i="3"/>
  <c r="AJ111" i="3"/>
  <c r="AI111" i="3"/>
  <c r="AL110" i="3"/>
  <c r="AK110" i="3"/>
  <c r="AJ110" i="3"/>
  <c r="AL109" i="3"/>
  <c r="AK109" i="3"/>
  <c r="AJ109" i="3"/>
  <c r="AI109" i="3"/>
  <c r="AL108" i="3"/>
  <c r="AK108" i="3"/>
  <c r="AJ108" i="3"/>
  <c r="AL107" i="3"/>
  <c r="AK107" i="3"/>
  <c r="AJ107" i="3"/>
  <c r="AL106" i="3"/>
  <c r="AK106" i="3"/>
  <c r="AJ106" i="3"/>
  <c r="AL105" i="3"/>
  <c r="AK105" i="3"/>
  <c r="AJ105" i="3"/>
  <c r="AL104" i="3"/>
  <c r="AK104" i="3"/>
  <c r="AJ104" i="3"/>
  <c r="AL103" i="3"/>
  <c r="AK103" i="3"/>
  <c r="AJ103" i="3"/>
  <c r="AI103" i="3"/>
  <c r="AL102" i="3"/>
  <c r="AK102" i="3"/>
  <c r="AJ102" i="3"/>
  <c r="AI124" i="3" l="1"/>
  <c r="AI110" i="3"/>
  <c r="AI134" i="3"/>
  <c r="AI112" i="3"/>
  <c r="AI120" i="3"/>
  <c r="AI144" i="3"/>
  <c r="AI105" i="3"/>
  <c r="AI113" i="3"/>
  <c r="AI121" i="3"/>
  <c r="AI129" i="3"/>
  <c r="AI137" i="3"/>
  <c r="AI145" i="3"/>
  <c r="AI132" i="3"/>
  <c r="AI126" i="3"/>
  <c r="AI136" i="3"/>
  <c r="AI106" i="3"/>
  <c r="AI114" i="3"/>
  <c r="AI122" i="3"/>
  <c r="AI130" i="3"/>
  <c r="AI138" i="3"/>
  <c r="AI146" i="3"/>
  <c r="AI108" i="3"/>
  <c r="AI116" i="3"/>
  <c r="AI140" i="3"/>
  <c r="AI102" i="3"/>
  <c r="AI118" i="3"/>
  <c r="AI142" i="3"/>
  <c r="AI104" i="3"/>
  <c r="AI128" i="3"/>
  <c r="AI107" i="3"/>
  <c r="AI115" i="3"/>
  <c r="AI123" i="3"/>
  <c r="AI131" i="3"/>
  <c r="AI139" i="3"/>
  <c r="AI147" i="3"/>
  <c r="C38" i="1"/>
  <c r="C10" i="1"/>
  <c r="CE102" i="3" l="1"/>
  <c r="CE120" i="3" s="1"/>
  <c r="BF152" i="3" s="1"/>
  <c r="CF102" i="3"/>
  <c r="CF120" i="3" s="1"/>
  <c r="BF169" i="3" s="1"/>
  <c r="CG102" i="3"/>
  <c r="CG120" i="3" s="1"/>
  <c r="BF186" i="3" s="1"/>
  <c r="CE103" i="3"/>
  <c r="CE121" i="3" s="1"/>
  <c r="BF153" i="3" s="1"/>
  <c r="CF103" i="3"/>
  <c r="CF121" i="3" s="1"/>
  <c r="BF170" i="3" s="1"/>
  <c r="CG103" i="3"/>
  <c r="CG121" i="3" s="1"/>
  <c r="BF187" i="3" s="1"/>
  <c r="CE104" i="3"/>
  <c r="CE122" i="3" s="1"/>
  <c r="BF154" i="3" s="1"/>
  <c r="CF104" i="3"/>
  <c r="CF122" i="3" s="1"/>
  <c r="BF171" i="3" s="1"/>
  <c r="CG104" i="3"/>
  <c r="CG122" i="3" s="1"/>
  <c r="BF188" i="3" s="1"/>
  <c r="CE105" i="3"/>
  <c r="CE131" i="3" s="1"/>
  <c r="BF166" i="3" s="1"/>
  <c r="CF105" i="3"/>
  <c r="CF131" i="3" s="1"/>
  <c r="BF183" i="3" s="1"/>
  <c r="CG105" i="3"/>
  <c r="CG131" i="3" s="1"/>
  <c r="BF200" i="3" s="1"/>
  <c r="CE106" i="3"/>
  <c r="CE123" i="3" s="1"/>
  <c r="BF155" i="3" s="1"/>
  <c r="CF106" i="3"/>
  <c r="CF123" i="3" s="1"/>
  <c r="BF172" i="3" s="1"/>
  <c r="CG106" i="3"/>
  <c r="CG123" i="3" s="1"/>
  <c r="BF189" i="3" s="1"/>
  <c r="CE107" i="3"/>
  <c r="BF158" i="3" s="1"/>
  <c r="CF107" i="3"/>
  <c r="BF175" i="3" s="1"/>
  <c r="CG107" i="3"/>
  <c r="BF192" i="3" s="1"/>
  <c r="CE108" i="3"/>
  <c r="CF108" i="3"/>
  <c r="CG108" i="3"/>
  <c r="CE109" i="3"/>
  <c r="BF160" i="3" s="1"/>
  <c r="CF109" i="3"/>
  <c r="BF177" i="3" s="1"/>
  <c r="CG109" i="3"/>
  <c r="BF194" i="3" s="1"/>
  <c r="CE110" i="3"/>
  <c r="BF161" i="3" s="1"/>
  <c r="CF110" i="3"/>
  <c r="BF178" i="3" s="1"/>
  <c r="CG110" i="3"/>
  <c r="BF195" i="3" s="1"/>
  <c r="CE111" i="3"/>
  <c r="CE127" i="3" s="1"/>
  <c r="BF162" i="3" s="1"/>
  <c r="CF111" i="3"/>
  <c r="CF127" i="3" s="1"/>
  <c r="BF179" i="3" s="1"/>
  <c r="CG111" i="3"/>
  <c r="CG127" i="3" s="1"/>
  <c r="BF196" i="3" s="1"/>
  <c r="CE112" i="3"/>
  <c r="CE128" i="3" s="1"/>
  <c r="BF163" i="3" s="1"/>
  <c r="CF112" i="3"/>
  <c r="CF128" i="3" s="1"/>
  <c r="BF180" i="3" s="1"/>
  <c r="CG112" i="3"/>
  <c r="CG128" i="3" s="1"/>
  <c r="BF197" i="3" s="1"/>
  <c r="CE113" i="3"/>
  <c r="CE129" i="3" s="1"/>
  <c r="BF164" i="3" s="1"/>
  <c r="CF113" i="3"/>
  <c r="CF129" i="3" s="1"/>
  <c r="BF181" i="3" s="1"/>
  <c r="CG113" i="3"/>
  <c r="CG129" i="3" s="1"/>
  <c r="BF198" i="3" s="1"/>
  <c r="CE114" i="3"/>
  <c r="CE130" i="3" s="1"/>
  <c r="BF165" i="3" s="1"/>
  <c r="CF114" i="3"/>
  <c r="CF130" i="3" s="1"/>
  <c r="BF182" i="3" s="1"/>
  <c r="CG114" i="3"/>
  <c r="CG130" i="3" s="1"/>
  <c r="BF199" i="3" s="1"/>
  <c r="CE115" i="3"/>
  <c r="CE124" i="3" s="1"/>
  <c r="BF156" i="3" s="1"/>
  <c r="CF115" i="3"/>
  <c r="CF124" i="3" s="1"/>
  <c r="BF173" i="3" s="1"/>
  <c r="CG115" i="3"/>
  <c r="CG124" i="3" s="1"/>
  <c r="BF190" i="3" s="1"/>
  <c r="CE116" i="3"/>
  <c r="CE125" i="3" s="1"/>
  <c r="BF157" i="3" s="1"/>
  <c r="CF116" i="3"/>
  <c r="CF125" i="3" s="1"/>
  <c r="BF174" i="3" s="1"/>
  <c r="CG116" i="3"/>
  <c r="CG125" i="3" s="1"/>
  <c r="BF191" i="3" s="1"/>
  <c r="CO18" i="3"/>
  <c r="CN18" i="3"/>
  <c r="CM18" i="3"/>
  <c r="CL18" i="3"/>
  <c r="CO17" i="3"/>
  <c r="CN17" i="3"/>
  <c r="CM17" i="3"/>
  <c r="CL17" i="3"/>
  <c r="CO16" i="3"/>
  <c r="CN16" i="3"/>
  <c r="CM16" i="3"/>
  <c r="CL16" i="3"/>
  <c r="CO15" i="3"/>
  <c r="CN15" i="3"/>
  <c r="CM15" i="3"/>
  <c r="CL15" i="3"/>
  <c r="CO14" i="3"/>
  <c r="CN14" i="3"/>
  <c r="CM14" i="3"/>
  <c r="CL14" i="3"/>
  <c r="CO13" i="3"/>
  <c r="CN13" i="3"/>
  <c r="CM13" i="3"/>
  <c r="CL13" i="3"/>
  <c r="CO12" i="3"/>
  <c r="CN12" i="3"/>
  <c r="CM12" i="3"/>
  <c r="CL12" i="3"/>
  <c r="CO11" i="3"/>
  <c r="CN11" i="3"/>
  <c r="CM11" i="3"/>
  <c r="CL11" i="3"/>
  <c r="CO10" i="3"/>
  <c r="CN10" i="3"/>
  <c r="CM10" i="3"/>
  <c r="CL10" i="3"/>
  <c r="CO9" i="3"/>
  <c r="CN9" i="3"/>
  <c r="CM9" i="3"/>
  <c r="CL9" i="3"/>
  <c r="CO8" i="3"/>
  <c r="CN8" i="3"/>
  <c r="CM8" i="3"/>
  <c r="CL8" i="3"/>
  <c r="CO7" i="3"/>
  <c r="CN7" i="3"/>
  <c r="CM7" i="3"/>
  <c r="CL7" i="3"/>
  <c r="CO6" i="3"/>
  <c r="CN6" i="3"/>
  <c r="CM6" i="3"/>
  <c r="CL6" i="3"/>
  <c r="CO5" i="3"/>
  <c r="CN5" i="3"/>
  <c r="CM5" i="3"/>
  <c r="CL5" i="3"/>
  <c r="CO4" i="3"/>
  <c r="CN4" i="3"/>
  <c r="CM4" i="3"/>
  <c r="CL4" i="3"/>
  <c r="CP4" i="3" l="1"/>
  <c r="CP5" i="3"/>
  <c r="CP6" i="3"/>
  <c r="CP7" i="3"/>
  <c r="CP8" i="3"/>
  <c r="CP9" i="3"/>
  <c r="CP10" i="3"/>
  <c r="CP11" i="3"/>
  <c r="CP12" i="3"/>
  <c r="CP13" i="3"/>
  <c r="CP14" i="3"/>
  <c r="CP15" i="3"/>
  <c r="CP16" i="3"/>
  <c r="CP17" i="3"/>
  <c r="CP18" i="3"/>
  <c r="CG126" i="3"/>
  <c r="CE126" i="3"/>
  <c r="BF159" i="3"/>
  <c r="BF193" i="3"/>
  <c r="CF126" i="3"/>
  <c r="BF176" i="3"/>
  <c r="AE217" i="2"/>
  <c r="AD217" i="2"/>
  <c r="AC217" i="2"/>
  <c r="AB217" i="2"/>
  <c r="AA217" i="2"/>
  <c r="Z217" i="2"/>
  <c r="Y217" i="2"/>
  <c r="X217" i="2"/>
  <c r="W217" i="2"/>
  <c r="AH147" i="3" l="1"/>
  <c r="AG147" i="3"/>
  <c r="AF147" i="3"/>
  <c r="AH146" i="3"/>
  <c r="AG146" i="3"/>
  <c r="AF146" i="3"/>
  <c r="AH145" i="3"/>
  <c r="AG145" i="3"/>
  <c r="AF145" i="3"/>
  <c r="AH144" i="3"/>
  <c r="AG144" i="3"/>
  <c r="AF144" i="3"/>
  <c r="AH143" i="3"/>
  <c r="AG143" i="3"/>
  <c r="AF143" i="3"/>
  <c r="AH142" i="3"/>
  <c r="CC114" i="3" s="1"/>
  <c r="CC130" i="3" s="1"/>
  <c r="BE199" i="3" s="1"/>
  <c r="AG142" i="3"/>
  <c r="CB114" i="3" s="1"/>
  <c r="CB130" i="3" s="1"/>
  <c r="BE182" i="3" s="1"/>
  <c r="AF142" i="3"/>
  <c r="CA114" i="3" s="1"/>
  <c r="CA130" i="3" s="1"/>
  <c r="BE165" i="3" s="1"/>
  <c r="AH141" i="3"/>
  <c r="CC113" i="3" s="1"/>
  <c r="CC129" i="3" s="1"/>
  <c r="BE198" i="3" s="1"/>
  <c r="AG141" i="3"/>
  <c r="CB113" i="3" s="1"/>
  <c r="CB129" i="3" s="1"/>
  <c r="BE181" i="3" s="1"/>
  <c r="AF141" i="3"/>
  <c r="CA113" i="3" s="1"/>
  <c r="CA129" i="3" s="1"/>
  <c r="BE164" i="3" s="1"/>
  <c r="AH140" i="3"/>
  <c r="AG140" i="3"/>
  <c r="AF140" i="3"/>
  <c r="AH139" i="3"/>
  <c r="AG139" i="3"/>
  <c r="AF139" i="3"/>
  <c r="AH138" i="3"/>
  <c r="AG138" i="3"/>
  <c r="AF138" i="3"/>
  <c r="AH137" i="3"/>
  <c r="AG137" i="3"/>
  <c r="AF137" i="3"/>
  <c r="AH136" i="3"/>
  <c r="AG136" i="3"/>
  <c r="AF136" i="3"/>
  <c r="AH135" i="3"/>
  <c r="AG135" i="3"/>
  <c r="AF135" i="3"/>
  <c r="AH134" i="3"/>
  <c r="AG134" i="3"/>
  <c r="AF134" i="3"/>
  <c r="AH133" i="3"/>
  <c r="CC109" i="3" s="1"/>
  <c r="BE194" i="3" s="1"/>
  <c r="AG133" i="3"/>
  <c r="CB109" i="3" s="1"/>
  <c r="BE177" i="3" s="1"/>
  <c r="AF133" i="3"/>
  <c r="CA109" i="3" s="1"/>
  <c r="BE160" i="3" s="1"/>
  <c r="AH132" i="3"/>
  <c r="CC108" i="3" s="1"/>
  <c r="BE193" i="3" s="1"/>
  <c r="AG132" i="3"/>
  <c r="CB108" i="3" s="1"/>
  <c r="BE176" i="3" s="1"/>
  <c r="AF132" i="3"/>
  <c r="CA108" i="3" s="1"/>
  <c r="BE159" i="3" s="1"/>
  <c r="AH131" i="3"/>
  <c r="CC110" i="3" s="1"/>
  <c r="BE195" i="3" s="1"/>
  <c r="AG131" i="3"/>
  <c r="CB110" i="3" s="1"/>
  <c r="BE178" i="3" s="1"/>
  <c r="AF131" i="3"/>
  <c r="CA110" i="3" s="1"/>
  <c r="BE161" i="3" s="1"/>
  <c r="AH130" i="3"/>
  <c r="AG130" i="3"/>
  <c r="AF130" i="3"/>
  <c r="AH129" i="3"/>
  <c r="AG129" i="3"/>
  <c r="AF129" i="3"/>
  <c r="AH128" i="3"/>
  <c r="AG128" i="3"/>
  <c r="AF128" i="3"/>
  <c r="AH127" i="3"/>
  <c r="CC107" i="3" s="1"/>
  <c r="BE192" i="3" s="1"/>
  <c r="AG127" i="3"/>
  <c r="CB107" i="3" s="1"/>
  <c r="BE175" i="3" s="1"/>
  <c r="AF127" i="3"/>
  <c r="CA107" i="3" s="1"/>
  <c r="AH126" i="3"/>
  <c r="AG126" i="3"/>
  <c r="AF126" i="3"/>
  <c r="AH125" i="3"/>
  <c r="AG125" i="3"/>
  <c r="AF125" i="3"/>
  <c r="AH124" i="3"/>
  <c r="AG124" i="3"/>
  <c r="AF124" i="3"/>
  <c r="AH123" i="3"/>
  <c r="AG123" i="3"/>
  <c r="AF123" i="3"/>
  <c r="AH122" i="3"/>
  <c r="AG122" i="3"/>
  <c r="AF122" i="3"/>
  <c r="AH121" i="3"/>
  <c r="AG121" i="3"/>
  <c r="AF121" i="3"/>
  <c r="AH120" i="3"/>
  <c r="AG120" i="3"/>
  <c r="AF120" i="3"/>
  <c r="AH119" i="3"/>
  <c r="AG119" i="3"/>
  <c r="AF119" i="3"/>
  <c r="AH118" i="3"/>
  <c r="AG118" i="3"/>
  <c r="AF118" i="3"/>
  <c r="AH117" i="3"/>
  <c r="CC111" i="3" s="1"/>
  <c r="CC127" i="3" s="1"/>
  <c r="BE196" i="3" s="1"/>
  <c r="AG117" i="3"/>
  <c r="CB111" i="3" s="1"/>
  <c r="CB127" i="3" s="1"/>
  <c r="BE179" i="3" s="1"/>
  <c r="AF117" i="3"/>
  <c r="CA111" i="3" s="1"/>
  <c r="CA127" i="3" s="1"/>
  <c r="BE162" i="3" s="1"/>
  <c r="AH116" i="3"/>
  <c r="AG116" i="3"/>
  <c r="AF116" i="3"/>
  <c r="AH115" i="3"/>
  <c r="AG115" i="3"/>
  <c r="AF115" i="3"/>
  <c r="AH114" i="3"/>
  <c r="AG114" i="3"/>
  <c r="AF114" i="3"/>
  <c r="AH113" i="3"/>
  <c r="AG113" i="3"/>
  <c r="AF113" i="3"/>
  <c r="AH112" i="3"/>
  <c r="AG112" i="3"/>
  <c r="AF112" i="3"/>
  <c r="AH111" i="3"/>
  <c r="AG111" i="3"/>
  <c r="AF111" i="3"/>
  <c r="AH110" i="3"/>
  <c r="AG110" i="3"/>
  <c r="AF110" i="3"/>
  <c r="AH109" i="3"/>
  <c r="AG109" i="3"/>
  <c r="AF109" i="3"/>
  <c r="AH108" i="3"/>
  <c r="CC104" i="3" s="1"/>
  <c r="CC122" i="3" s="1"/>
  <c r="BE188" i="3" s="1"/>
  <c r="AG108" i="3"/>
  <c r="CB104" i="3" s="1"/>
  <c r="CB122" i="3" s="1"/>
  <c r="BE171" i="3" s="1"/>
  <c r="AF108" i="3"/>
  <c r="CA104" i="3" s="1"/>
  <c r="CA122" i="3" s="1"/>
  <c r="BE154" i="3" s="1"/>
  <c r="AH107" i="3"/>
  <c r="AG107" i="3"/>
  <c r="AF107" i="3"/>
  <c r="AH106" i="3"/>
  <c r="CC103" i="3" s="1"/>
  <c r="CC121" i="3" s="1"/>
  <c r="BE187" i="3" s="1"/>
  <c r="AG106" i="3"/>
  <c r="CB103" i="3" s="1"/>
  <c r="CB121" i="3" s="1"/>
  <c r="BE170" i="3" s="1"/>
  <c r="AF106" i="3"/>
  <c r="CA103" i="3" s="1"/>
  <c r="CA121" i="3" s="1"/>
  <c r="BE153" i="3" s="1"/>
  <c r="AH105" i="3"/>
  <c r="AG105" i="3"/>
  <c r="AF105" i="3"/>
  <c r="AH104" i="3"/>
  <c r="AG104" i="3"/>
  <c r="AF104" i="3"/>
  <c r="AH103" i="3"/>
  <c r="AG103" i="3"/>
  <c r="AF103" i="3"/>
  <c r="AH102" i="3"/>
  <c r="AG102" i="3"/>
  <c r="AF102" i="3"/>
  <c r="AE103" i="3"/>
  <c r="AE104" i="3"/>
  <c r="AE105" i="3"/>
  <c r="AE106" i="3"/>
  <c r="BZ103" i="3" s="1"/>
  <c r="BZ121" i="3" s="1"/>
  <c r="BE136" i="3" s="1"/>
  <c r="AE107" i="3"/>
  <c r="AE108" i="3"/>
  <c r="BZ104" i="3" s="1"/>
  <c r="BZ122" i="3" s="1"/>
  <c r="BE137" i="3" s="1"/>
  <c r="AE109" i="3"/>
  <c r="AE110" i="3"/>
  <c r="AE111" i="3"/>
  <c r="AE112" i="3"/>
  <c r="AE113" i="3"/>
  <c r="AE114" i="3"/>
  <c r="AE115" i="3"/>
  <c r="AE116" i="3"/>
  <c r="AE117" i="3"/>
  <c r="BZ111" i="3" s="1"/>
  <c r="BZ127" i="3" s="1"/>
  <c r="BE145" i="3" s="1"/>
  <c r="AE118" i="3"/>
  <c r="AE119" i="3"/>
  <c r="AE120" i="3"/>
  <c r="AE121" i="3"/>
  <c r="AE122" i="3"/>
  <c r="AE123" i="3"/>
  <c r="AE124" i="3"/>
  <c r="AE125" i="3"/>
  <c r="AE126" i="3"/>
  <c r="AE127" i="3"/>
  <c r="BZ107" i="3" s="1"/>
  <c r="AE128" i="3"/>
  <c r="AE129" i="3"/>
  <c r="AE130" i="3"/>
  <c r="AE131" i="3"/>
  <c r="BZ110" i="3" s="1"/>
  <c r="BE144" i="3" s="1"/>
  <c r="AE132" i="3"/>
  <c r="BZ108" i="3" s="1"/>
  <c r="BE142" i="3" s="1"/>
  <c r="AE133" i="3"/>
  <c r="BZ109" i="3" s="1"/>
  <c r="BE143" i="3" s="1"/>
  <c r="AE134" i="3"/>
  <c r="AE135" i="3"/>
  <c r="AE136" i="3"/>
  <c r="AE137" i="3"/>
  <c r="AE138" i="3"/>
  <c r="AE139" i="3"/>
  <c r="AE140" i="3"/>
  <c r="AE141" i="3"/>
  <c r="BZ113" i="3" s="1"/>
  <c r="BZ129" i="3" s="1"/>
  <c r="BE147" i="3" s="1"/>
  <c r="AE142" i="3"/>
  <c r="BZ114" i="3" s="1"/>
  <c r="BZ130" i="3" s="1"/>
  <c r="BE148" i="3" s="1"/>
  <c r="AE143" i="3"/>
  <c r="AE144" i="3"/>
  <c r="AE145" i="3"/>
  <c r="AE146" i="3"/>
  <c r="AE147" i="3"/>
  <c r="AE102" i="3"/>
  <c r="CG4" i="3"/>
  <c r="CH4" i="3"/>
  <c r="CI4" i="3"/>
  <c r="CJ4" i="3"/>
  <c r="CG5" i="3"/>
  <c r="CH5" i="3"/>
  <c r="CI5" i="3"/>
  <c r="CJ5" i="3"/>
  <c r="CG6" i="3"/>
  <c r="CH6" i="3"/>
  <c r="CI6" i="3"/>
  <c r="CJ6" i="3"/>
  <c r="CG7" i="3"/>
  <c r="CH7" i="3"/>
  <c r="CI7" i="3"/>
  <c r="CJ7" i="3"/>
  <c r="CG8" i="3"/>
  <c r="CH8" i="3"/>
  <c r="CI8" i="3"/>
  <c r="CJ8" i="3"/>
  <c r="CG9" i="3"/>
  <c r="CH9" i="3"/>
  <c r="CI9" i="3"/>
  <c r="CJ9" i="3"/>
  <c r="CG10" i="3"/>
  <c r="CH10" i="3"/>
  <c r="CI10" i="3"/>
  <c r="CJ10" i="3"/>
  <c r="CG11" i="3"/>
  <c r="CH11" i="3"/>
  <c r="CI11" i="3"/>
  <c r="CJ11" i="3"/>
  <c r="CG12" i="3"/>
  <c r="CH12" i="3"/>
  <c r="CI12" i="3"/>
  <c r="CJ12" i="3"/>
  <c r="CG13" i="3"/>
  <c r="CH13" i="3"/>
  <c r="CI13" i="3"/>
  <c r="CJ13" i="3"/>
  <c r="CG14" i="3"/>
  <c r="CH14" i="3"/>
  <c r="CI14" i="3"/>
  <c r="CJ14" i="3"/>
  <c r="CG15" i="3"/>
  <c r="CH15" i="3"/>
  <c r="CI15" i="3"/>
  <c r="CJ15" i="3"/>
  <c r="CG16" i="3"/>
  <c r="CH16" i="3"/>
  <c r="CI16" i="3"/>
  <c r="CJ16" i="3"/>
  <c r="CG17" i="3"/>
  <c r="CH17" i="3"/>
  <c r="CI17" i="3"/>
  <c r="CJ17" i="3"/>
  <c r="CG18" i="3"/>
  <c r="CH18" i="3"/>
  <c r="CI18" i="3"/>
  <c r="CJ18" i="3"/>
  <c r="CK18" i="3" l="1"/>
  <c r="CK17" i="3"/>
  <c r="CK16" i="3"/>
  <c r="CK15" i="3"/>
  <c r="CK14" i="3"/>
  <c r="CK13" i="3"/>
  <c r="CK12" i="3"/>
  <c r="CK11" i="3"/>
  <c r="CK10" i="3"/>
  <c r="CK9" i="3"/>
  <c r="CK8" i="3"/>
  <c r="CK7" i="3"/>
  <c r="CK6" i="3"/>
  <c r="CK5" i="3"/>
  <c r="CK4" i="3"/>
  <c r="CD115" i="3"/>
  <c r="CD124" i="3" s="1"/>
  <c r="BF139" i="3" s="1"/>
  <c r="CD112" i="3"/>
  <c r="CD128" i="3" s="1"/>
  <c r="BF146" i="3" s="1"/>
  <c r="CD103" i="3"/>
  <c r="CD121" i="3" s="1"/>
  <c r="BF136" i="3" s="1"/>
  <c r="CD106" i="3"/>
  <c r="CD123" i="3" s="1"/>
  <c r="BF138" i="3" s="1"/>
  <c r="CD116" i="3"/>
  <c r="CD125" i="3" s="1"/>
  <c r="BF140" i="3" s="1"/>
  <c r="CD110" i="3"/>
  <c r="BF144" i="3" s="1"/>
  <c r="CD104" i="3"/>
  <c r="CD122" i="3" s="1"/>
  <c r="BF137" i="3" s="1"/>
  <c r="CD108" i="3"/>
  <c r="BF142" i="3" s="1"/>
  <c r="CD111" i="3"/>
  <c r="CD127" i="3" s="1"/>
  <c r="BF145" i="3" s="1"/>
  <c r="CD109" i="3"/>
  <c r="BF143" i="3" s="1"/>
  <c r="CD114" i="3"/>
  <c r="CD130" i="3" s="1"/>
  <c r="BF148" i="3" s="1"/>
  <c r="CD113" i="3"/>
  <c r="CD129" i="3" s="1"/>
  <c r="BF147" i="3" s="1"/>
  <c r="CD102" i="3"/>
  <c r="CD120" i="3" s="1"/>
  <c r="BF135" i="3" s="1"/>
  <c r="CD105" i="3"/>
  <c r="CD131" i="3" s="1"/>
  <c r="BF149" i="3" s="1"/>
  <c r="CD107" i="3"/>
  <c r="BZ112" i="3"/>
  <c r="BZ128" i="3" s="1"/>
  <c r="BE146" i="3" s="1"/>
  <c r="CA112" i="3"/>
  <c r="CA128" i="3" s="1"/>
  <c r="BE163" i="3" s="1"/>
  <c r="CC115" i="3"/>
  <c r="CC124" i="3" s="1"/>
  <c r="BE190" i="3" s="1"/>
  <c r="CC116" i="3"/>
  <c r="CC125" i="3" s="1"/>
  <c r="BE191" i="3" s="1"/>
  <c r="CC106" i="3"/>
  <c r="CC123" i="3" s="1"/>
  <c r="BE189" i="3" s="1"/>
  <c r="BZ102" i="3"/>
  <c r="BZ120" i="3" s="1"/>
  <c r="BE135" i="3" s="1"/>
  <c r="CA116" i="3"/>
  <c r="CA125" i="3" s="1"/>
  <c r="BE157" i="3" s="1"/>
  <c r="CB116" i="3"/>
  <c r="CB125" i="3" s="1"/>
  <c r="BE174" i="3" s="1"/>
  <c r="CC112" i="3"/>
  <c r="CC128" i="3" s="1"/>
  <c r="BE197" i="3" s="1"/>
  <c r="BZ115" i="3"/>
  <c r="BZ124" i="3" s="1"/>
  <c r="BE139" i="3" s="1"/>
  <c r="BZ106" i="3"/>
  <c r="BZ123" i="3" s="1"/>
  <c r="BE138" i="3" s="1"/>
  <c r="CA102" i="3"/>
  <c r="CA120" i="3" s="1"/>
  <c r="BE152" i="3" s="1"/>
  <c r="CC102" i="3"/>
  <c r="CC120" i="3" s="1"/>
  <c r="BE186" i="3" s="1"/>
  <c r="CA106" i="3"/>
  <c r="CA123" i="3" s="1"/>
  <c r="BE155" i="3" s="1"/>
  <c r="CA105" i="3"/>
  <c r="CA131" i="3" s="1"/>
  <c r="BE166" i="3" s="1"/>
  <c r="BZ126" i="3"/>
  <c r="BE141" i="3"/>
  <c r="CC105" i="3"/>
  <c r="CC131" i="3" s="1"/>
  <c r="BE200" i="3" s="1"/>
  <c r="CA115" i="3"/>
  <c r="CA124" i="3" s="1"/>
  <c r="BE156" i="3" s="1"/>
  <c r="BE158" i="3"/>
  <c r="CA126" i="3"/>
  <c r="BZ105" i="3"/>
  <c r="BZ131" i="3" s="1"/>
  <c r="BE149" i="3" s="1"/>
  <c r="BZ116" i="3"/>
  <c r="BZ125" i="3" s="1"/>
  <c r="BE140" i="3" s="1"/>
  <c r="CB112" i="3"/>
  <c r="CB128" i="3" s="1"/>
  <c r="BE180" i="3" s="1"/>
  <c r="CC126" i="3"/>
  <c r="CB126" i="3"/>
  <c r="CB102" i="3"/>
  <c r="CB120" i="3" s="1"/>
  <c r="BE169" i="3" s="1"/>
  <c r="CB106" i="3"/>
  <c r="CB123" i="3" s="1"/>
  <c r="BE172" i="3" s="1"/>
  <c r="CB105" i="3"/>
  <c r="CB131" i="3" s="1"/>
  <c r="BE183" i="3" s="1"/>
  <c r="CB115" i="3"/>
  <c r="CB124" i="3" s="1"/>
  <c r="BE173" i="3" s="1"/>
  <c r="BF141" i="3" l="1"/>
  <c r="CD126" i="3"/>
  <c r="L4" i="1"/>
  <c r="M4" i="1"/>
  <c r="N4" i="1"/>
  <c r="O4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H4" i="1"/>
  <c r="H5" i="1"/>
  <c r="H6" i="1"/>
  <c r="H7" i="1"/>
  <c r="K5" i="1"/>
  <c r="H8" i="1"/>
  <c r="P5" i="1" s="1"/>
  <c r="H9" i="1"/>
  <c r="K6" i="1"/>
  <c r="H10" i="1"/>
  <c r="P6" i="1" s="1"/>
  <c r="H11" i="1"/>
  <c r="H12" i="1"/>
  <c r="H13" i="1"/>
  <c r="H14" i="1"/>
  <c r="H15" i="1"/>
  <c r="H16" i="1"/>
  <c r="H17" i="1"/>
  <c r="H18" i="1"/>
  <c r="K13" i="1"/>
  <c r="H19" i="1"/>
  <c r="P13" i="1" s="1"/>
  <c r="H20" i="1"/>
  <c r="H21" i="1"/>
  <c r="H22" i="1"/>
  <c r="H23" i="1"/>
  <c r="H24" i="1"/>
  <c r="H25" i="1"/>
  <c r="H26" i="1"/>
  <c r="H27" i="1"/>
  <c r="H28" i="1"/>
  <c r="H29" i="1"/>
  <c r="P9" i="1" s="1"/>
  <c r="H30" i="1"/>
  <c r="H31" i="1"/>
  <c r="H32" i="1"/>
  <c r="K12" i="1"/>
  <c r="H33" i="1"/>
  <c r="P12" i="1" s="1"/>
  <c r="K10" i="1"/>
  <c r="H34" i="1"/>
  <c r="P10" i="1" s="1"/>
  <c r="K11" i="1"/>
  <c r="H35" i="1"/>
  <c r="P11" i="1" s="1"/>
  <c r="H36" i="1"/>
  <c r="H37" i="1"/>
  <c r="H38" i="1"/>
  <c r="H39" i="1"/>
  <c r="H40" i="1"/>
  <c r="H41" i="1"/>
  <c r="H42" i="1"/>
  <c r="K15" i="1"/>
  <c r="H43" i="1"/>
  <c r="P15" i="1" s="1"/>
  <c r="K16" i="1"/>
  <c r="H44" i="1"/>
  <c r="P16" i="1" s="1"/>
  <c r="H45" i="1"/>
  <c r="H46" i="1"/>
  <c r="H47" i="1"/>
  <c r="H48" i="1"/>
  <c r="H49" i="1"/>
  <c r="K14" i="1" l="1"/>
  <c r="P14" i="1"/>
  <c r="C29" i="1"/>
  <c r="K9" i="1" s="1"/>
  <c r="P17" i="1"/>
  <c r="K17" i="1"/>
  <c r="P8" i="1"/>
  <c r="P7" i="1"/>
  <c r="P18" i="1"/>
  <c r="P4" i="1"/>
  <c r="K8" i="1"/>
  <c r="K7" i="1"/>
  <c r="K18" i="1"/>
  <c r="K4" i="1"/>
  <c r="BE210" i="3" l="1"/>
  <c r="BF210" i="3"/>
  <c r="BG210" i="3"/>
  <c r="BE211" i="3"/>
  <c r="BF211" i="3"/>
  <c r="BG211" i="3"/>
  <c r="BE212" i="3"/>
  <c r="BF212" i="3"/>
  <c r="BG212" i="3"/>
  <c r="BE203" i="3" l="1"/>
  <c r="BF203" i="3"/>
  <c r="BG203" i="3"/>
  <c r="BE204" i="3"/>
  <c r="BF204" i="3"/>
  <c r="BG204" i="3"/>
  <c r="BE205" i="3"/>
  <c r="BF205" i="3"/>
  <c r="BG205" i="3"/>
  <c r="BE206" i="3"/>
  <c r="BF206" i="3"/>
  <c r="BG206" i="3"/>
  <c r="BE207" i="3"/>
  <c r="BF207" i="3"/>
  <c r="BG207" i="3"/>
  <c r="BE208" i="3"/>
  <c r="BF208" i="3"/>
  <c r="BG208" i="3"/>
  <c r="BE209" i="3"/>
  <c r="BF209" i="3"/>
  <c r="BG209" i="3"/>
  <c r="BE213" i="3"/>
  <c r="BF213" i="3"/>
  <c r="BG213" i="3"/>
  <c r="BE214" i="3"/>
  <c r="BF214" i="3"/>
  <c r="BG214" i="3"/>
  <c r="BE215" i="3"/>
  <c r="BF215" i="3"/>
  <c r="BG215" i="3"/>
  <c r="BE216" i="3"/>
  <c r="BF216" i="3"/>
  <c r="BG216" i="3"/>
  <c r="BE217" i="3"/>
  <c r="BF217" i="3"/>
  <c r="BG217" i="3"/>
  <c r="AW146" i="3"/>
  <c r="AW163" i="3" s="1"/>
  <c r="AW180" i="3" s="1"/>
  <c r="AW197" i="3" s="1"/>
  <c r="AW214" i="3" s="1"/>
  <c r="AW145" i="3"/>
  <c r="AW162" i="3" s="1"/>
  <c r="AW179" i="3" s="1"/>
  <c r="AW196" i="3" s="1"/>
  <c r="AW213" i="3" s="1"/>
  <c r="AW120" i="3" l="1"/>
  <c r="AW135" i="3" s="1"/>
  <c r="AW152" i="3" s="1"/>
  <c r="AW169" i="3" s="1"/>
  <c r="AW186" i="3" s="1"/>
  <c r="AW203" i="3" s="1"/>
  <c r="AW130" i="3"/>
  <c r="AW148" i="3" s="1"/>
  <c r="AW165" i="3" s="1"/>
  <c r="AW182" i="3" s="1"/>
  <c r="AW199" i="3" s="1"/>
  <c r="AW216" i="3" s="1"/>
  <c r="AW129" i="3"/>
  <c r="AW147" i="3" s="1"/>
  <c r="AW164" i="3" s="1"/>
  <c r="AW181" i="3" s="1"/>
  <c r="AW198" i="3" s="1"/>
  <c r="AW215" i="3" s="1"/>
  <c r="AW131" i="3"/>
  <c r="AW149" i="3" s="1"/>
  <c r="AW166" i="3" s="1"/>
  <c r="AW183" i="3" s="1"/>
  <c r="AW200" i="3" s="1"/>
  <c r="AW217" i="3" s="1"/>
  <c r="AW125" i="3"/>
  <c r="AW140" i="3" s="1"/>
  <c r="AW157" i="3" s="1"/>
  <c r="AW174" i="3" s="1"/>
  <c r="AW191" i="3" s="1"/>
  <c r="AW208" i="3" s="1"/>
  <c r="AW124" i="3"/>
  <c r="AW139" i="3" s="1"/>
  <c r="AW156" i="3" s="1"/>
  <c r="AW173" i="3" s="1"/>
  <c r="AW190" i="3" s="1"/>
  <c r="AW207" i="3" s="1"/>
  <c r="AW123" i="3"/>
  <c r="AW138" i="3" s="1"/>
  <c r="AW155" i="3" s="1"/>
  <c r="AW172" i="3" s="1"/>
  <c r="AW189" i="3" s="1"/>
  <c r="AW206" i="3" s="1"/>
  <c r="AW122" i="3"/>
  <c r="AW137" i="3" s="1"/>
  <c r="AW154" i="3" s="1"/>
  <c r="AW171" i="3" s="1"/>
  <c r="AW188" i="3" s="1"/>
  <c r="AW205" i="3" s="1"/>
  <c r="AW121" i="3"/>
  <c r="AW136" i="3" s="1"/>
  <c r="AW153" i="3" s="1"/>
  <c r="AW170" i="3" s="1"/>
  <c r="AW187" i="3" s="1"/>
  <c r="AW204" i="3" s="1"/>
  <c r="AD147" i="3" l="1"/>
  <c r="AC147" i="3"/>
  <c r="AB147" i="3"/>
  <c r="AA147" i="3"/>
  <c r="AD146" i="3"/>
  <c r="AC146" i="3"/>
  <c r="AB146" i="3"/>
  <c r="AA146" i="3"/>
  <c r="AD145" i="3"/>
  <c r="AC145" i="3"/>
  <c r="AB145" i="3"/>
  <c r="AA145" i="3"/>
  <c r="AD144" i="3"/>
  <c r="AC144" i="3"/>
  <c r="AB144" i="3"/>
  <c r="AA144" i="3"/>
  <c r="AD143" i="3"/>
  <c r="AC143" i="3"/>
  <c r="AB143" i="3"/>
  <c r="AA143" i="3"/>
  <c r="AD142" i="3"/>
  <c r="BY114" i="3" s="1"/>
  <c r="BY130" i="3" s="1"/>
  <c r="BD199" i="3" s="1"/>
  <c r="AC142" i="3"/>
  <c r="BX114" i="3" s="1"/>
  <c r="BX130" i="3" s="1"/>
  <c r="BD182" i="3" s="1"/>
  <c r="AB142" i="3"/>
  <c r="BW114" i="3" s="1"/>
  <c r="BW130" i="3" s="1"/>
  <c r="AA142" i="3"/>
  <c r="BV114" i="3" s="1"/>
  <c r="BV130" i="3" s="1"/>
  <c r="BD148" i="3" s="1"/>
  <c r="AD141" i="3"/>
  <c r="BY113" i="3" s="1"/>
  <c r="BY129" i="3" s="1"/>
  <c r="BD198" i="3" s="1"/>
  <c r="AC141" i="3"/>
  <c r="BX113" i="3" s="1"/>
  <c r="BX129" i="3" s="1"/>
  <c r="BD181" i="3" s="1"/>
  <c r="AB141" i="3"/>
  <c r="BW113" i="3" s="1"/>
  <c r="BW129" i="3" s="1"/>
  <c r="AA141" i="3"/>
  <c r="BV113" i="3" s="1"/>
  <c r="BV129" i="3" s="1"/>
  <c r="BD147" i="3" s="1"/>
  <c r="AD140" i="3"/>
  <c r="AC140" i="3"/>
  <c r="AB140" i="3"/>
  <c r="AA140" i="3"/>
  <c r="AD139" i="3"/>
  <c r="AC139" i="3"/>
  <c r="AB139" i="3"/>
  <c r="AA139" i="3"/>
  <c r="AD138" i="3"/>
  <c r="AC138" i="3"/>
  <c r="AB138" i="3"/>
  <c r="AA138" i="3"/>
  <c r="AD137" i="3"/>
  <c r="AC137" i="3"/>
  <c r="AB137" i="3"/>
  <c r="AA137" i="3"/>
  <c r="AD136" i="3"/>
  <c r="AC136" i="3"/>
  <c r="AB136" i="3"/>
  <c r="AA136" i="3"/>
  <c r="AD135" i="3"/>
  <c r="AC135" i="3"/>
  <c r="AB135" i="3"/>
  <c r="AA135" i="3"/>
  <c r="AD134" i="3"/>
  <c r="AC134" i="3"/>
  <c r="AB134" i="3"/>
  <c r="AA134" i="3"/>
  <c r="AD133" i="3"/>
  <c r="BY109" i="3" s="1"/>
  <c r="BD194" i="3" s="1"/>
  <c r="AC133" i="3"/>
  <c r="BX109" i="3" s="1"/>
  <c r="BD177" i="3" s="1"/>
  <c r="AB133" i="3"/>
  <c r="BW109" i="3" s="1"/>
  <c r="BD160" i="3" s="1"/>
  <c r="AA133" i="3"/>
  <c r="BV109" i="3" s="1"/>
  <c r="BD143" i="3" s="1"/>
  <c r="AD132" i="3"/>
  <c r="BY108" i="3" s="1"/>
  <c r="BD193" i="3" s="1"/>
  <c r="AC132" i="3"/>
  <c r="BX108" i="3" s="1"/>
  <c r="BD176" i="3" s="1"/>
  <c r="AB132" i="3"/>
  <c r="BW108" i="3" s="1"/>
  <c r="BD159" i="3" s="1"/>
  <c r="AA132" i="3"/>
  <c r="BV108" i="3" s="1"/>
  <c r="BD142" i="3" s="1"/>
  <c r="AD131" i="3"/>
  <c r="BY110" i="3" s="1"/>
  <c r="BD195" i="3" s="1"/>
  <c r="AC131" i="3"/>
  <c r="BX110" i="3" s="1"/>
  <c r="BD178" i="3" s="1"/>
  <c r="AB131" i="3"/>
  <c r="BW110" i="3" s="1"/>
  <c r="BD161" i="3" s="1"/>
  <c r="AA131" i="3"/>
  <c r="BV110" i="3" s="1"/>
  <c r="BD144" i="3" s="1"/>
  <c r="AD130" i="3"/>
  <c r="AC130" i="3"/>
  <c r="AB130" i="3"/>
  <c r="AA130" i="3"/>
  <c r="AD129" i="3"/>
  <c r="AC129" i="3"/>
  <c r="AB129" i="3"/>
  <c r="AA129" i="3"/>
  <c r="AD128" i="3"/>
  <c r="AC128" i="3"/>
  <c r="AB128" i="3"/>
  <c r="AA128" i="3"/>
  <c r="AD127" i="3"/>
  <c r="BY107" i="3" s="1"/>
  <c r="AC127" i="3"/>
  <c r="BX107" i="3" s="1"/>
  <c r="AB127" i="3"/>
  <c r="BW107" i="3" s="1"/>
  <c r="AA127" i="3"/>
  <c r="BV107" i="3" s="1"/>
  <c r="AD126" i="3"/>
  <c r="AC126" i="3"/>
  <c r="AB126" i="3"/>
  <c r="AA126" i="3"/>
  <c r="AD125" i="3"/>
  <c r="AC125" i="3"/>
  <c r="AB125" i="3"/>
  <c r="AA125" i="3"/>
  <c r="AD124" i="3"/>
  <c r="AC124" i="3"/>
  <c r="AB124" i="3"/>
  <c r="AA124" i="3"/>
  <c r="AD123" i="3"/>
  <c r="AC123" i="3"/>
  <c r="AB123" i="3"/>
  <c r="AA123" i="3"/>
  <c r="AD122" i="3"/>
  <c r="AC122" i="3"/>
  <c r="AB122" i="3"/>
  <c r="AA122" i="3"/>
  <c r="AD121" i="3"/>
  <c r="AC121" i="3"/>
  <c r="AB121" i="3"/>
  <c r="AA121" i="3"/>
  <c r="AD120" i="3"/>
  <c r="AC120" i="3"/>
  <c r="AB120" i="3"/>
  <c r="AA120" i="3"/>
  <c r="AD119" i="3"/>
  <c r="AC119" i="3"/>
  <c r="AB119" i="3"/>
  <c r="AA119" i="3"/>
  <c r="AD118" i="3"/>
  <c r="AC118" i="3"/>
  <c r="AB118" i="3"/>
  <c r="AA118" i="3"/>
  <c r="AD117" i="3"/>
  <c r="BY111" i="3" s="1"/>
  <c r="BY127" i="3" s="1"/>
  <c r="BD196" i="3" s="1"/>
  <c r="AC117" i="3"/>
  <c r="BX111" i="3" s="1"/>
  <c r="BX127" i="3" s="1"/>
  <c r="BD179" i="3" s="1"/>
  <c r="AB117" i="3"/>
  <c r="BW111" i="3" s="1"/>
  <c r="BW127" i="3" s="1"/>
  <c r="AA117" i="3"/>
  <c r="BV111" i="3" s="1"/>
  <c r="BV127" i="3" s="1"/>
  <c r="BD145" i="3" s="1"/>
  <c r="AD116" i="3"/>
  <c r="AC116" i="3"/>
  <c r="AB116" i="3"/>
  <c r="AA116" i="3"/>
  <c r="AD115" i="3"/>
  <c r="AC115" i="3"/>
  <c r="AB115" i="3"/>
  <c r="AA115" i="3"/>
  <c r="AD114" i="3"/>
  <c r="AC114" i="3"/>
  <c r="AB114" i="3"/>
  <c r="AA114" i="3"/>
  <c r="AD113" i="3"/>
  <c r="AC113" i="3"/>
  <c r="AB113" i="3"/>
  <c r="AA113" i="3"/>
  <c r="AD112" i="3"/>
  <c r="AC112" i="3"/>
  <c r="AB112" i="3"/>
  <c r="AA112" i="3"/>
  <c r="AD111" i="3"/>
  <c r="AC111" i="3"/>
  <c r="AB111" i="3"/>
  <c r="AA111" i="3"/>
  <c r="AD110" i="3"/>
  <c r="AC110" i="3"/>
  <c r="AB110" i="3"/>
  <c r="AA110" i="3"/>
  <c r="AD109" i="3"/>
  <c r="AC109" i="3"/>
  <c r="AB109" i="3"/>
  <c r="AA109" i="3"/>
  <c r="AD108" i="3"/>
  <c r="BY104" i="3" s="1"/>
  <c r="BY122" i="3" s="1"/>
  <c r="BD188" i="3" s="1"/>
  <c r="AC108" i="3"/>
  <c r="BX104" i="3" s="1"/>
  <c r="BX122" i="3" s="1"/>
  <c r="BD171" i="3" s="1"/>
  <c r="AB108" i="3"/>
  <c r="BW104" i="3" s="1"/>
  <c r="BW122" i="3" s="1"/>
  <c r="AA108" i="3"/>
  <c r="BV104" i="3" s="1"/>
  <c r="BV122" i="3" s="1"/>
  <c r="BD137" i="3" s="1"/>
  <c r="AD107" i="3"/>
  <c r="BY116" i="3" s="1"/>
  <c r="BY125" i="3" s="1"/>
  <c r="BD191" i="3" s="1"/>
  <c r="AC107" i="3"/>
  <c r="BX116" i="3" s="1"/>
  <c r="BX125" i="3" s="1"/>
  <c r="BD174" i="3" s="1"/>
  <c r="AB107" i="3"/>
  <c r="BW116" i="3" s="1"/>
  <c r="BW125" i="3" s="1"/>
  <c r="AA107" i="3"/>
  <c r="AD106" i="3"/>
  <c r="BY103" i="3" s="1"/>
  <c r="BY121" i="3" s="1"/>
  <c r="BD187" i="3" s="1"/>
  <c r="AC106" i="3"/>
  <c r="BX103" i="3" s="1"/>
  <c r="BX121" i="3" s="1"/>
  <c r="BD170" i="3" s="1"/>
  <c r="AB106" i="3"/>
  <c r="BW103" i="3" s="1"/>
  <c r="BW121" i="3" s="1"/>
  <c r="AA106" i="3"/>
  <c r="BV103" i="3" s="1"/>
  <c r="BV121" i="3" s="1"/>
  <c r="BD136" i="3" s="1"/>
  <c r="AD105" i="3"/>
  <c r="AC105" i="3"/>
  <c r="AB105" i="3"/>
  <c r="AA105" i="3"/>
  <c r="AD104" i="3"/>
  <c r="AC104" i="3"/>
  <c r="AB104" i="3"/>
  <c r="AA104" i="3"/>
  <c r="AD103" i="3"/>
  <c r="AC103" i="3"/>
  <c r="AB103" i="3"/>
  <c r="AA103" i="3"/>
  <c r="AB102" i="3"/>
  <c r="AC102" i="3"/>
  <c r="AD102" i="3"/>
  <c r="Z147" i="3"/>
  <c r="Y147" i="3"/>
  <c r="X147" i="3"/>
  <c r="W147" i="3"/>
  <c r="V147" i="3"/>
  <c r="U147" i="3"/>
  <c r="T147" i="3"/>
  <c r="S147" i="3"/>
  <c r="Z146" i="3"/>
  <c r="Y146" i="3"/>
  <c r="BT115" i="3" s="1"/>
  <c r="BT124" i="3" s="1"/>
  <c r="BC173" i="3" s="1"/>
  <c r="X146" i="3"/>
  <c r="BS115" i="3" s="1"/>
  <c r="BS124" i="3" s="1"/>
  <c r="BC156" i="3" s="1"/>
  <c r="W146" i="3"/>
  <c r="V146" i="3"/>
  <c r="BQ115" i="3" s="1"/>
  <c r="BQ124" i="3" s="1"/>
  <c r="BB190" i="3" s="1"/>
  <c r="U146" i="3"/>
  <c r="T146" i="3"/>
  <c r="BO115" i="3" s="1"/>
  <c r="BO124" i="3" s="1"/>
  <c r="S146" i="3"/>
  <c r="Z145" i="3"/>
  <c r="Y145" i="3"/>
  <c r="X145" i="3"/>
  <c r="W145" i="3"/>
  <c r="V145" i="3"/>
  <c r="U145" i="3"/>
  <c r="T145" i="3"/>
  <c r="S145" i="3"/>
  <c r="Z144" i="3"/>
  <c r="Y144" i="3"/>
  <c r="X144" i="3"/>
  <c r="W144" i="3"/>
  <c r="V144" i="3"/>
  <c r="U144" i="3"/>
  <c r="T144" i="3"/>
  <c r="S144" i="3"/>
  <c r="Z143" i="3"/>
  <c r="Y143" i="3"/>
  <c r="X143" i="3"/>
  <c r="W143" i="3"/>
  <c r="V143" i="3"/>
  <c r="U143" i="3"/>
  <c r="T143" i="3"/>
  <c r="S143" i="3"/>
  <c r="Z142" i="3"/>
  <c r="BU114" i="3" s="1"/>
  <c r="BU130" i="3" s="1"/>
  <c r="BC199" i="3" s="1"/>
  <c r="Y142" i="3"/>
  <c r="BT114" i="3" s="1"/>
  <c r="BT130" i="3" s="1"/>
  <c r="BC182" i="3" s="1"/>
  <c r="X142" i="3"/>
  <c r="BS114" i="3" s="1"/>
  <c r="BS130" i="3" s="1"/>
  <c r="BC165" i="3" s="1"/>
  <c r="W142" i="3"/>
  <c r="BR114" i="3" s="1"/>
  <c r="BR130" i="3" s="1"/>
  <c r="BC148" i="3" s="1"/>
  <c r="V142" i="3"/>
  <c r="BQ114" i="3" s="1"/>
  <c r="BQ130" i="3" s="1"/>
  <c r="BB199" i="3" s="1"/>
  <c r="U142" i="3"/>
  <c r="BP114" i="3" s="1"/>
  <c r="BP130" i="3" s="1"/>
  <c r="BB182" i="3" s="1"/>
  <c r="T142" i="3"/>
  <c r="BO114" i="3" s="1"/>
  <c r="BO130" i="3" s="1"/>
  <c r="S142" i="3"/>
  <c r="BN114" i="3" s="1"/>
  <c r="BN130" i="3" s="1"/>
  <c r="Z141" i="3"/>
  <c r="BU113" i="3" s="1"/>
  <c r="BU129" i="3" s="1"/>
  <c r="BC198" i="3" s="1"/>
  <c r="Y141" i="3"/>
  <c r="BT113" i="3" s="1"/>
  <c r="BT129" i="3" s="1"/>
  <c r="BC181" i="3" s="1"/>
  <c r="X141" i="3"/>
  <c r="BS113" i="3" s="1"/>
  <c r="BS129" i="3" s="1"/>
  <c r="BC164" i="3" s="1"/>
  <c r="W141" i="3"/>
  <c r="BR113" i="3" s="1"/>
  <c r="BR129" i="3" s="1"/>
  <c r="BC147" i="3" s="1"/>
  <c r="V141" i="3"/>
  <c r="BQ113" i="3" s="1"/>
  <c r="BQ129" i="3" s="1"/>
  <c r="BB198" i="3" s="1"/>
  <c r="U141" i="3"/>
  <c r="BP113" i="3" s="1"/>
  <c r="BP129" i="3" s="1"/>
  <c r="BB181" i="3" s="1"/>
  <c r="T141" i="3"/>
  <c r="BO113" i="3" s="1"/>
  <c r="BO129" i="3" s="1"/>
  <c r="S141" i="3"/>
  <c r="BN113" i="3" s="1"/>
  <c r="BN129" i="3" s="1"/>
  <c r="Z140" i="3"/>
  <c r="Y140" i="3"/>
  <c r="X140" i="3"/>
  <c r="W140" i="3"/>
  <c r="V140" i="3"/>
  <c r="U140" i="3"/>
  <c r="T140" i="3"/>
  <c r="S140" i="3"/>
  <c r="Z139" i="3"/>
  <c r="Y139" i="3"/>
  <c r="X139" i="3"/>
  <c r="W139" i="3"/>
  <c r="V139" i="3"/>
  <c r="U139" i="3"/>
  <c r="T139" i="3"/>
  <c r="S139" i="3"/>
  <c r="Z138" i="3"/>
  <c r="Y138" i="3"/>
  <c r="X138" i="3"/>
  <c r="W138" i="3"/>
  <c r="V138" i="3"/>
  <c r="U138" i="3"/>
  <c r="T138" i="3"/>
  <c r="S138" i="3"/>
  <c r="Z137" i="3"/>
  <c r="Y137" i="3"/>
  <c r="X137" i="3"/>
  <c r="W137" i="3"/>
  <c r="V137" i="3"/>
  <c r="U137" i="3"/>
  <c r="T137" i="3"/>
  <c r="S137" i="3"/>
  <c r="Z136" i="3"/>
  <c r="Y136" i="3"/>
  <c r="X136" i="3"/>
  <c r="W136" i="3"/>
  <c r="V136" i="3"/>
  <c r="U136" i="3"/>
  <c r="T136" i="3"/>
  <c r="S136" i="3"/>
  <c r="Z135" i="3"/>
  <c r="Y135" i="3"/>
  <c r="X135" i="3"/>
  <c r="W135" i="3"/>
  <c r="V135" i="3"/>
  <c r="U135" i="3"/>
  <c r="T135" i="3"/>
  <c r="S135" i="3"/>
  <c r="Z134" i="3"/>
  <c r="Y134" i="3"/>
  <c r="X134" i="3"/>
  <c r="W134" i="3"/>
  <c r="V134" i="3"/>
  <c r="U134" i="3"/>
  <c r="T134" i="3"/>
  <c r="S134" i="3"/>
  <c r="Z133" i="3"/>
  <c r="BU109" i="3" s="1"/>
  <c r="BC194" i="3" s="1"/>
  <c r="Y133" i="3"/>
  <c r="BT109" i="3" s="1"/>
  <c r="X133" i="3"/>
  <c r="BS109" i="3" s="1"/>
  <c r="BC160" i="3" s="1"/>
  <c r="W133" i="3"/>
  <c r="BR109" i="3" s="1"/>
  <c r="BC143" i="3" s="1"/>
  <c r="V133" i="3"/>
  <c r="BQ109" i="3" s="1"/>
  <c r="BB194" i="3" s="1"/>
  <c r="U133" i="3"/>
  <c r="BP109" i="3" s="1"/>
  <c r="BB177" i="3" s="1"/>
  <c r="T133" i="3"/>
  <c r="BO109" i="3" s="1"/>
  <c r="BB160" i="3" s="1"/>
  <c r="S133" i="3"/>
  <c r="BN109" i="3" s="1"/>
  <c r="BB143" i="3" s="1"/>
  <c r="Z132" i="3"/>
  <c r="BU108" i="3" s="1"/>
  <c r="BC193" i="3" s="1"/>
  <c r="Y132" i="3"/>
  <c r="BT108" i="3" s="1"/>
  <c r="X132" i="3"/>
  <c r="BS108" i="3" s="1"/>
  <c r="BC159" i="3" s="1"/>
  <c r="W132" i="3"/>
  <c r="BR108" i="3" s="1"/>
  <c r="BC142" i="3" s="1"/>
  <c r="V132" i="3"/>
  <c r="BQ108" i="3" s="1"/>
  <c r="BB193" i="3" s="1"/>
  <c r="U132" i="3"/>
  <c r="BP108" i="3" s="1"/>
  <c r="BB176" i="3" s="1"/>
  <c r="T132" i="3"/>
  <c r="BO108" i="3" s="1"/>
  <c r="BB159" i="3" s="1"/>
  <c r="S132" i="3"/>
  <c r="BN108" i="3" s="1"/>
  <c r="BB142" i="3" s="1"/>
  <c r="Z131" i="3"/>
  <c r="BU110" i="3" s="1"/>
  <c r="BC195" i="3" s="1"/>
  <c r="Y131" i="3"/>
  <c r="BT110" i="3" s="1"/>
  <c r="X131" i="3"/>
  <c r="BS110" i="3" s="1"/>
  <c r="BC161" i="3" s="1"/>
  <c r="W131" i="3"/>
  <c r="BR110" i="3" s="1"/>
  <c r="BC144" i="3" s="1"/>
  <c r="V131" i="3"/>
  <c r="BQ110" i="3" s="1"/>
  <c r="BB195" i="3" s="1"/>
  <c r="U131" i="3"/>
  <c r="BP110" i="3" s="1"/>
  <c r="BB178" i="3" s="1"/>
  <c r="T131" i="3"/>
  <c r="BO110" i="3" s="1"/>
  <c r="BB161" i="3" s="1"/>
  <c r="S131" i="3"/>
  <c r="BN110" i="3" s="1"/>
  <c r="BB144" i="3" s="1"/>
  <c r="Z130" i="3"/>
  <c r="Y130" i="3"/>
  <c r="X130" i="3"/>
  <c r="W130" i="3"/>
  <c r="V130" i="3"/>
  <c r="U130" i="3"/>
  <c r="T130" i="3"/>
  <c r="S130" i="3"/>
  <c r="Z129" i="3"/>
  <c r="Y129" i="3"/>
  <c r="X129" i="3"/>
  <c r="W129" i="3"/>
  <c r="V129" i="3"/>
  <c r="U129" i="3"/>
  <c r="T129" i="3"/>
  <c r="S129" i="3"/>
  <c r="Z128" i="3"/>
  <c r="Y128" i="3"/>
  <c r="X128" i="3"/>
  <c r="W128" i="3"/>
  <c r="V128" i="3"/>
  <c r="U128" i="3"/>
  <c r="T128" i="3"/>
  <c r="S128" i="3"/>
  <c r="Z127" i="3"/>
  <c r="BU107" i="3" s="1"/>
  <c r="Y127" i="3"/>
  <c r="BT107" i="3" s="1"/>
  <c r="X127" i="3"/>
  <c r="BS107" i="3" s="1"/>
  <c r="W127" i="3"/>
  <c r="BR107" i="3" s="1"/>
  <c r="V127" i="3"/>
  <c r="BQ107" i="3" s="1"/>
  <c r="U127" i="3"/>
  <c r="BP107" i="3" s="1"/>
  <c r="T127" i="3"/>
  <c r="BO107" i="3" s="1"/>
  <c r="S127" i="3"/>
  <c r="BN107" i="3" s="1"/>
  <c r="Z126" i="3"/>
  <c r="Y126" i="3"/>
  <c r="X126" i="3"/>
  <c r="W126" i="3"/>
  <c r="V126" i="3"/>
  <c r="U126" i="3"/>
  <c r="T126" i="3"/>
  <c r="S126" i="3"/>
  <c r="Z125" i="3"/>
  <c r="Y125" i="3"/>
  <c r="X125" i="3"/>
  <c r="W125" i="3"/>
  <c r="V125" i="3"/>
  <c r="U125" i="3"/>
  <c r="T125" i="3"/>
  <c r="S125" i="3"/>
  <c r="Z124" i="3"/>
  <c r="Y124" i="3"/>
  <c r="X124" i="3"/>
  <c r="W124" i="3"/>
  <c r="V124" i="3"/>
  <c r="U124" i="3"/>
  <c r="T124" i="3"/>
  <c r="S124" i="3"/>
  <c r="Z123" i="3"/>
  <c r="Y123" i="3"/>
  <c r="X123" i="3"/>
  <c r="W123" i="3"/>
  <c r="V123" i="3"/>
  <c r="U123" i="3"/>
  <c r="T123" i="3"/>
  <c r="S123" i="3"/>
  <c r="Z122" i="3"/>
  <c r="Y122" i="3"/>
  <c r="X122" i="3"/>
  <c r="W122" i="3"/>
  <c r="V122" i="3"/>
  <c r="U122" i="3"/>
  <c r="T122" i="3"/>
  <c r="S122" i="3"/>
  <c r="Z121" i="3"/>
  <c r="Y121" i="3"/>
  <c r="X121" i="3"/>
  <c r="W121" i="3"/>
  <c r="V121" i="3"/>
  <c r="U121" i="3"/>
  <c r="T121" i="3"/>
  <c r="S121" i="3"/>
  <c r="Z120" i="3"/>
  <c r="Y120" i="3"/>
  <c r="X120" i="3"/>
  <c r="W120" i="3"/>
  <c r="V120" i="3"/>
  <c r="U120" i="3"/>
  <c r="T120" i="3"/>
  <c r="S120" i="3"/>
  <c r="Z119" i="3"/>
  <c r="Y119" i="3"/>
  <c r="X119" i="3"/>
  <c r="W119" i="3"/>
  <c r="V119" i="3"/>
  <c r="U119" i="3"/>
  <c r="T119" i="3"/>
  <c r="S119" i="3"/>
  <c r="Z118" i="3"/>
  <c r="Y118" i="3"/>
  <c r="X118" i="3"/>
  <c r="W118" i="3"/>
  <c r="V118" i="3"/>
  <c r="U118" i="3"/>
  <c r="T118" i="3"/>
  <c r="S118" i="3"/>
  <c r="Z117" i="3"/>
  <c r="BU111" i="3" s="1"/>
  <c r="BU127" i="3" s="1"/>
  <c r="BC196" i="3" s="1"/>
  <c r="Y117" i="3"/>
  <c r="BT111" i="3" s="1"/>
  <c r="BT127" i="3" s="1"/>
  <c r="BC179" i="3" s="1"/>
  <c r="X117" i="3"/>
  <c r="BS111" i="3" s="1"/>
  <c r="BS127" i="3" s="1"/>
  <c r="BC162" i="3" s="1"/>
  <c r="W117" i="3"/>
  <c r="BR111" i="3" s="1"/>
  <c r="BR127" i="3" s="1"/>
  <c r="BC145" i="3" s="1"/>
  <c r="V117" i="3"/>
  <c r="BQ111" i="3" s="1"/>
  <c r="BQ127" i="3" s="1"/>
  <c r="BB196" i="3" s="1"/>
  <c r="U117" i="3"/>
  <c r="BP111" i="3" s="1"/>
  <c r="BP127" i="3" s="1"/>
  <c r="BB179" i="3" s="1"/>
  <c r="T117" i="3"/>
  <c r="BO111" i="3" s="1"/>
  <c r="BO127" i="3" s="1"/>
  <c r="S117" i="3"/>
  <c r="BN111" i="3" s="1"/>
  <c r="BN127" i="3" s="1"/>
  <c r="Z116" i="3"/>
  <c r="Y116" i="3"/>
  <c r="X116" i="3"/>
  <c r="W116" i="3"/>
  <c r="V116" i="3"/>
  <c r="U116" i="3"/>
  <c r="T116" i="3"/>
  <c r="S116" i="3"/>
  <c r="Z115" i="3"/>
  <c r="Y115" i="3"/>
  <c r="X115" i="3"/>
  <c r="W115" i="3"/>
  <c r="V115" i="3"/>
  <c r="U115" i="3"/>
  <c r="T115" i="3"/>
  <c r="S115" i="3"/>
  <c r="Z114" i="3"/>
  <c r="Y114" i="3"/>
  <c r="BT106" i="3" s="1"/>
  <c r="BT123" i="3" s="1"/>
  <c r="BC172" i="3" s="1"/>
  <c r="X114" i="3"/>
  <c r="BS106" i="3" s="1"/>
  <c r="BS123" i="3" s="1"/>
  <c r="BC155" i="3" s="1"/>
  <c r="W114" i="3"/>
  <c r="V114" i="3"/>
  <c r="U114" i="3"/>
  <c r="T114" i="3"/>
  <c r="S114" i="3"/>
  <c r="Z113" i="3"/>
  <c r="Y113" i="3"/>
  <c r="X113" i="3"/>
  <c r="W113" i="3"/>
  <c r="V113" i="3"/>
  <c r="U113" i="3"/>
  <c r="T113" i="3"/>
  <c r="S113" i="3"/>
  <c r="Z112" i="3"/>
  <c r="Y112" i="3"/>
  <c r="X112" i="3"/>
  <c r="W112" i="3"/>
  <c r="V112" i="3"/>
  <c r="U112" i="3"/>
  <c r="T112" i="3"/>
  <c r="S112" i="3"/>
  <c r="Z111" i="3"/>
  <c r="Y111" i="3"/>
  <c r="X111" i="3"/>
  <c r="W111" i="3"/>
  <c r="V111" i="3"/>
  <c r="U111" i="3"/>
  <c r="T111" i="3"/>
  <c r="S111" i="3"/>
  <c r="Z110" i="3"/>
  <c r="Y110" i="3"/>
  <c r="X110" i="3"/>
  <c r="BS105" i="3" s="1"/>
  <c r="BS131" i="3" s="1"/>
  <c r="BC166" i="3" s="1"/>
  <c r="W110" i="3"/>
  <c r="BR105" i="3" s="1"/>
  <c r="BR131" i="3" s="1"/>
  <c r="BC149" i="3" s="1"/>
  <c r="V110" i="3"/>
  <c r="BQ105" i="3" s="1"/>
  <c r="BQ131" i="3" s="1"/>
  <c r="BB200" i="3" s="1"/>
  <c r="U110" i="3"/>
  <c r="T110" i="3"/>
  <c r="BO105" i="3" s="1"/>
  <c r="BO131" i="3" s="1"/>
  <c r="S110" i="3"/>
  <c r="Z109" i="3"/>
  <c r="Y109" i="3"/>
  <c r="X109" i="3"/>
  <c r="W109" i="3"/>
  <c r="V109" i="3"/>
  <c r="U109" i="3"/>
  <c r="T109" i="3"/>
  <c r="S109" i="3"/>
  <c r="Z108" i="3"/>
  <c r="BU104" i="3" s="1"/>
  <c r="BU122" i="3" s="1"/>
  <c r="BC188" i="3" s="1"/>
  <c r="Y108" i="3"/>
  <c r="BT104" i="3" s="1"/>
  <c r="BT122" i="3" s="1"/>
  <c r="BC171" i="3" s="1"/>
  <c r="X108" i="3"/>
  <c r="BS104" i="3" s="1"/>
  <c r="BS122" i="3" s="1"/>
  <c r="BC154" i="3" s="1"/>
  <c r="W108" i="3"/>
  <c r="BR104" i="3" s="1"/>
  <c r="BR122" i="3" s="1"/>
  <c r="BC137" i="3" s="1"/>
  <c r="V108" i="3"/>
  <c r="BQ104" i="3" s="1"/>
  <c r="BQ122" i="3" s="1"/>
  <c r="BB188" i="3" s="1"/>
  <c r="U108" i="3"/>
  <c r="BP104" i="3" s="1"/>
  <c r="BP122" i="3" s="1"/>
  <c r="BB171" i="3" s="1"/>
  <c r="T108" i="3"/>
  <c r="BO104" i="3" s="1"/>
  <c r="BO122" i="3" s="1"/>
  <c r="S108" i="3"/>
  <c r="BN104" i="3" s="1"/>
  <c r="BN122" i="3" s="1"/>
  <c r="Z107" i="3"/>
  <c r="Y107" i="3"/>
  <c r="X107" i="3"/>
  <c r="W107" i="3"/>
  <c r="BR116" i="3" s="1"/>
  <c r="BR125" i="3" s="1"/>
  <c r="BC140" i="3" s="1"/>
  <c r="V107" i="3"/>
  <c r="U107" i="3"/>
  <c r="BP116" i="3" s="1"/>
  <c r="BP125" i="3" s="1"/>
  <c r="BB174" i="3" s="1"/>
  <c r="T107" i="3"/>
  <c r="BO116" i="3" s="1"/>
  <c r="BO125" i="3" s="1"/>
  <c r="S107" i="3"/>
  <c r="Z106" i="3"/>
  <c r="BU103" i="3" s="1"/>
  <c r="BU121" i="3" s="1"/>
  <c r="BC187" i="3" s="1"/>
  <c r="Y106" i="3"/>
  <c r="BT103" i="3" s="1"/>
  <c r="BT121" i="3" s="1"/>
  <c r="BC170" i="3" s="1"/>
  <c r="X106" i="3"/>
  <c r="BS103" i="3" s="1"/>
  <c r="BS121" i="3" s="1"/>
  <c r="BC153" i="3" s="1"/>
  <c r="W106" i="3"/>
  <c r="BR103" i="3" s="1"/>
  <c r="BR121" i="3" s="1"/>
  <c r="BC136" i="3" s="1"/>
  <c r="V106" i="3"/>
  <c r="BQ103" i="3" s="1"/>
  <c r="BQ121" i="3" s="1"/>
  <c r="BB187" i="3" s="1"/>
  <c r="U106" i="3"/>
  <c r="BP103" i="3" s="1"/>
  <c r="BP121" i="3" s="1"/>
  <c r="BB170" i="3" s="1"/>
  <c r="T106" i="3"/>
  <c r="BO103" i="3" s="1"/>
  <c r="BO121" i="3" s="1"/>
  <c r="S106" i="3"/>
  <c r="BN103" i="3" s="1"/>
  <c r="BN121" i="3" s="1"/>
  <c r="Z105" i="3"/>
  <c r="Y105" i="3"/>
  <c r="X105" i="3"/>
  <c r="W105" i="3"/>
  <c r="V105" i="3"/>
  <c r="U105" i="3"/>
  <c r="T105" i="3"/>
  <c r="S105" i="3"/>
  <c r="Z104" i="3"/>
  <c r="Y104" i="3"/>
  <c r="X104" i="3"/>
  <c r="W104" i="3"/>
  <c r="V104" i="3"/>
  <c r="U104" i="3"/>
  <c r="T104" i="3"/>
  <c r="S104" i="3"/>
  <c r="Z103" i="3"/>
  <c r="Y103" i="3"/>
  <c r="X103" i="3"/>
  <c r="W103" i="3"/>
  <c r="V103" i="3"/>
  <c r="U103" i="3"/>
  <c r="T103" i="3"/>
  <c r="S103" i="3"/>
  <c r="X102" i="3"/>
  <c r="Y102" i="3"/>
  <c r="Z102" i="3"/>
  <c r="T102" i="3"/>
  <c r="U102" i="3"/>
  <c r="V102" i="3"/>
  <c r="R147" i="3"/>
  <c r="Q147" i="3"/>
  <c r="P147" i="3"/>
  <c r="O147" i="3"/>
  <c r="N147" i="3"/>
  <c r="M147" i="3"/>
  <c r="L147" i="3"/>
  <c r="K147" i="3"/>
  <c r="R146" i="3"/>
  <c r="Q146" i="3"/>
  <c r="P146" i="3"/>
  <c r="O146" i="3"/>
  <c r="N146" i="3"/>
  <c r="M146" i="3"/>
  <c r="L146" i="3"/>
  <c r="K146" i="3"/>
  <c r="R145" i="3"/>
  <c r="Q145" i="3"/>
  <c r="P145" i="3"/>
  <c r="O145" i="3"/>
  <c r="N145" i="3"/>
  <c r="M145" i="3"/>
  <c r="L145" i="3"/>
  <c r="K145" i="3"/>
  <c r="R144" i="3"/>
  <c r="Q144" i="3"/>
  <c r="P144" i="3"/>
  <c r="O144" i="3"/>
  <c r="N144" i="3"/>
  <c r="M144" i="3"/>
  <c r="L144" i="3"/>
  <c r="K144" i="3"/>
  <c r="R143" i="3"/>
  <c r="Q143" i="3"/>
  <c r="P143" i="3"/>
  <c r="O143" i="3"/>
  <c r="N143" i="3"/>
  <c r="M143" i="3"/>
  <c r="L143" i="3"/>
  <c r="K143" i="3"/>
  <c r="R142" i="3"/>
  <c r="BM114" i="3" s="1"/>
  <c r="BM130" i="3" s="1"/>
  <c r="Q142" i="3"/>
  <c r="BL114" i="3" s="1"/>
  <c r="BL130" i="3" s="1"/>
  <c r="BA182" i="3" s="1"/>
  <c r="P142" i="3"/>
  <c r="BK114" i="3" s="1"/>
  <c r="BK130" i="3" s="1"/>
  <c r="BA165" i="3" s="1"/>
  <c r="O142" i="3"/>
  <c r="BJ114" i="3" s="1"/>
  <c r="BJ130" i="3" s="1"/>
  <c r="N142" i="3"/>
  <c r="BI114" i="3" s="1"/>
  <c r="BI130" i="3" s="1"/>
  <c r="AZ199" i="3" s="1"/>
  <c r="M142" i="3"/>
  <c r="BH114" i="3" s="1"/>
  <c r="BH130" i="3" s="1"/>
  <c r="AZ182" i="3" s="1"/>
  <c r="L142" i="3"/>
  <c r="BG114" i="3" s="1"/>
  <c r="BG130" i="3" s="1"/>
  <c r="AZ165" i="3" s="1"/>
  <c r="K142" i="3"/>
  <c r="BF114" i="3" s="1"/>
  <c r="BF130" i="3" s="1"/>
  <c r="AZ148" i="3" s="1"/>
  <c r="R141" i="3"/>
  <c r="BM113" i="3" s="1"/>
  <c r="BM129" i="3" s="1"/>
  <c r="Q141" i="3"/>
  <c r="BL113" i="3" s="1"/>
  <c r="BL129" i="3" s="1"/>
  <c r="BA181" i="3" s="1"/>
  <c r="P141" i="3"/>
  <c r="BK113" i="3" s="1"/>
  <c r="BK129" i="3" s="1"/>
  <c r="BA164" i="3" s="1"/>
  <c r="O141" i="3"/>
  <c r="BJ113" i="3" s="1"/>
  <c r="BJ129" i="3" s="1"/>
  <c r="N141" i="3"/>
  <c r="BI113" i="3" s="1"/>
  <c r="BI129" i="3" s="1"/>
  <c r="AZ198" i="3" s="1"/>
  <c r="M141" i="3"/>
  <c r="BH113" i="3" s="1"/>
  <c r="BH129" i="3" s="1"/>
  <c r="AZ181" i="3" s="1"/>
  <c r="L141" i="3"/>
  <c r="BG113" i="3" s="1"/>
  <c r="BG129" i="3" s="1"/>
  <c r="AZ164" i="3" s="1"/>
  <c r="K141" i="3"/>
  <c r="BF113" i="3" s="1"/>
  <c r="BF129" i="3" s="1"/>
  <c r="AZ147" i="3" s="1"/>
  <c r="R140" i="3"/>
  <c r="Q140" i="3"/>
  <c r="P140" i="3"/>
  <c r="O140" i="3"/>
  <c r="N140" i="3"/>
  <c r="M140" i="3"/>
  <c r="L140" i="3"/>
  <c r="K140" i="3"/>
  <c r="R139" i="3"/>
  <c r="Q139" i="3"/>
  <c r="P139" i="3"/>
  <c r="O139" i="3"/>
  <c r="N139" i="3"/>
  <c r="M139" i="3"/>
  <c r="L139" i="3"/>
  <c r="K139" i="3"/>
  <c r="R138" i="3"/>
  <c r="Q138" i="3"/>
  <c r="P138" i="3"/>
  <c r="O138" i="3"/>
  <c r="N138" i="3"/>
  <c r="M138" i="3"/>
  <c r="L138" i="3"/>
  <c r="K138" i="3"/>
  <c r="R137" i="3"/>
  <c r="Q137" i="3"/>
  <c r="P137" i="3"/>
  <c r="O137" i="3"/>
  <c r="N137" i="3"/>
  <c r="M137" i="3"/>
  <c r="L137" i="3"/>
  <c r="K137" i="3"/>
  <c r="R136" i="3"/>
  <c r="Q136" i="3"/>
  <c r="P136" i="3"/>
  <c r="O136" i="3"/>
  <c r="N136" i="3"/>
  <c r="M136" i="3"/>
  <c r="L136" i="3"/>
  <c r="K136" i="3"/>
  <c r="R135" i="3"/>
  <c r="Q135" i="3"/>
  <c r="P135" i="3"/>
  <c r="O135" i="3"/>
  <c r="N135" i="3"/>
  <c r="M135" i="3"/>
  <c r="L135" i="3"/>
  <c r="K135" i="3"/>
  <c r="R134" i="3"/>
  <c r="Q134" i="3"/>
  <c r="P134" i="3"/>
  <c r="O134" i="3"/>
  <c r="N134" i="3"/>
  <c r="M134" i="3"/>
  <c r="L134" i="3"/>
  <c r="K134" i="3"/>
  <c r="R133" i="3"/>
  <c r="BM109" i="3" s="1"/>
  <c r="BA194" i="3" s="1"/>
  <c r="Q133" i="3"/>
  <c r="BL109" i="3" s="1"/>
  <c r="BA177" i="3" s="1"/>
  <c r="P133" i="3"/>
  <c r="BK109" i="3" s="1"/>
  <c r="BA160" i="3" s="1"/>
  <c r="O133" i="3"/>
  <c r="BJ109" i="3" s="1"/>
  <c r="BA143" i="3" s="1"/>
  <c r="N133" i="3"/>
  <c r="BI109" i="3" s="1"/>
  <c r="AZ194" i="3" s="1"/>
  <c r="M133" i="3"/>
  <c r="BH109" i="3" s="1"/>
  <c r="AZ177" i="3" s="1"/>
  <c r="L133" i="3"/>
  <c r="BG109" i="3" s="1"/>
  <c r="AZ160" i="3" s="1"/>
  <c r="K133" i="3"/>
  <c r="BF109" i="3" s="1"/>
  <c r="AZ143" i="3" s="1"/>
  <c r="R132" i="3"/>
  <c r="BM108" i="3" s="1"/>
  <c r="BA193" i="3" s="1"/>
  <c r="Q132" i="3"/>
  <c r="BL108" i="3" s="1"/>
  <c r="BA176" i="3" s="1"/>
  <c r="P132" i="3"/>
  <c r="BK108" i="3" s="1"/>
  <c r="BA159" i="3" s="1"/>
  <c r="O132" i="3"/>
  <c r="BJ108" i="3" s="1"/>
  <c r="BA142" i="3" s="1"/>
  <c r="N132" i="3"/>
  <c r="BI108" i="3" s="1"/>
  <c r="AZ193" i="3" s="1"/>
  <c r="M132" i="3"/>
  <c r="BH108" i="3" s="1"/>
  <c r="AZ176" i="3" s="1"/>
  <c r="L132" i="3"/>
  <c r="BG108" i="3" s="1"/>
  <c r="AZ159" i="3" s="1"/>
  <c r="K132" i="3"/>
  <c r="BF108" i="3" s="1"/>
  <c r="AZ142" i="3" s="1"/>
  <c r="R131" i="3"/>
  <c r="BM110" i="3" s="1"/>
  <c r="BA195" i="3" s="1"/>
  <c r="Q131" i="3"/>
  <c r="BL110" i="3" s="1"/>
  <c r="BA178" i="3" s="1"/>
  <c r="P131" i="3"/>
  <c r="BK110" i="3" s="1"/>
  <c r="BA161" i="3" s="1"/>
  <c r="O131" i="3"/>
  <c r="BJ110" i="3" s="1"/>
  <c r="BA144" i="3" s="1"/>
  <c r="N131" i="3"/>
  <c r="BI110" i="3" s="1"/>
  <c r="AZ195" i="3" s="1"/>
  <c r="M131" i="3"/>
  <c r="BH110" i="3" s="1"/>
  <c r="AZ178" i="3" s="1"/>
  <c r="L131" i="3"/>
  <c r="BG110" i="3" s="1"/>
  <c r="AZ161" i="3" s="1"/>
  <c r="K131" i="3"/>
  <c r="BF110" i="3" s="1"/>
  <c r="AZ144" i="3" s="1"/>
  <c r="R130" i="3"/>
  <c r="Q130" i="3"/>
  <c r="P130" i="3"/>
  <c r="O130" i="3"/>
  <c r="N130" i="3"/>
  <c r="M130" i="3"/>
  <c r="L130" i="3"/>
  <c r="K130" i="3"/>
  <c r="R129" i="3"/>
  <c r="Q129" i="3"/>
  <c r="P129" i="3"/>
  <c r="O129" i="3"/>
  <c r="N129" i="3"/>
  <c r="M129" i="3"/>
  <c r="L129" i="3"/>
  <c r="K129" i="3"/>
  <c r="R128" i="3"/>
  <c r="Q128" i="3"/>
  <c r="P128" i="3"/>
  <c r="O128" i="3"/>
  <c r="N128" i="3"/>
  <c r="M128" i="3"/>
  <c r="L128" i="3"/>
  <c r="K128" i="3"/>
  <c r="R127" i="3"/>
  <c r="BM107" i="3" s="1"/>
  <c r="Q127" i="3"/>
  <c r="BL107" i="3" s="1"/>
  <c r="P127" i="3"/>
  <c r="BK107" i="3" s="1"/>
  <c r="O127" i="3"/>
  <c r="BJ107" i="3" s="1"/>
  <c r="N127" i="3"/>
  <c r="BI107" i="3" s="1"/>
  <c r="M127" i="3"/>
  <c r="BH107" i="3" s="1"/>
  <c r="L127" i="3"/>
  <c r="BG107" i="3" s="1"/>
  <c r="K127" i="3"/>
  <c r="BF107" i="3" s="1"/>
  <c r="R126" i="3"/>
  <c r="Q126" i="3"/>
  <c r="P126" i="3"/>
  <c r="O126" i="3"/>
  <c r="N126" i="3"/>
  <c r="M126" i="3"/>
  <c r="L126" i="3"/>
  <c r="K126" i="3"/>
  <c r="R125" i="3"/>
  <c r="Q125" i="3"/>
  <c r="P125" i="3"/>
  <c r="O125" i="3"/>
  <c r="N125" i="3"/>
  <c r="M125" i="3"/>
  <c r="L125" i="3"/>
  <c r="K125" i="3"/>
  <c r="R124" i="3"/>
  <c r="Q124" i="3"/>
  <c r="P124" i="3"/>
  <c r="O124" i="3"/>
  <c r="N124" i="3"/>
  <c r="M124" i="3"/>
  <c r="L124" i="3"/>
  <c r="K124" i="3"/>
  <c r="R123" i="3"/>
  <c r="Q123" i="3"/>
  <c r="P123" i="3"/>
  <c r="O123" i="3"/>
  <c r="N123" i="3"/>
  <c r="M123" i="3"/>
  <c r="L123" i="3"/>
  <c r="K123" i="3"/>
  <c r="R122" i="3"/>
  <c r="Q122" i="3"/>
  <c r="P122" i="3"/>
  <c r="O122" i="3"/>
  <c r="N122" i="3"/>
  <c r="M122" i="3"/>
  <c r="L122" i="3"/>
  <c r="K122" i="3"/>
  <c r="R121" i="3"/>
  <c r="Q121" i="3"/>
  <c r="P121" i="3"/>
  <c r="O121" i="3"/>
  <c r="N121" i="3"/>
  <c r="M121" i="3"/>
  <c r="L121" i="3"/>
  <c r="K121" i="3"/>
  <c r="R120" i="3"/>
  <c r="Q120" i="3"/>
  <c r="P120" i="3"/>
  <c r="O120" i="3"/>
  <c r="N120" i="3"/>
  <c r="M120" i="3"/>
  <c r="L120" i="3"/>
  <c r="K120" i="3"/>
  <c r="R119" i="3"/>
  <c r="Q119" i="3"/>
  <c r="P119" i="3"/>
  <c r="O119" i="3"/>
  <c r="N119" i="3"/>
  <c r="M119" i="3"/>
  <c r="L119" i="3"/>
  <c r="K119" i="3"/>
  <c r="R118" i="3"/>
  <c r="Q118" i="3"/>
  <c r="P118" i="3"/>
  <c r="O118" i="3"/>
  <c r="N118" i="3"/>
  <c r="M118" i="3"/>
  <c r="L118" i="3"/>
  <c r="K118" i="3"/>
  <c r="R117" i="3"/>
  <c r="BM111" i="3" s="1"/>
  <c r="BM127" i="3" s="1"/>
  <c r="Q117" i="3"/>
  <c r="BL111" i="3" s="1"/>
  <c r="BL127" i="3" s="1"/>
  <c r="BA179" i="3" s="1"/>
  <c r="P117" i="3"/>
  <c r="BK111" i="3" s="1"/>
  <c r="BK127" i="3" s="1"/>
  <c r="BA162" i="3" s="1"/>
  <c r="O117" i="3"/>
  <c r="BJ111" i="3" s="1"/>
  <c r="BJ127" i="3" s="1"/>
  <c r="N117" i="3"/>
  <c r="BI111" i="3" s="1"/>
  <c r="BI127" i="3" s="1"/>
  <c r="AZ196" i="3" s="1"/>
  <c r="M117" i="3"/>
  <c r="BH111" i="3" s="1"/>
  <c r="BH127" i="3" s="1"/>
  <c r="AZ179" i="3" s="1"/>
  <c r="L117" i="3"/>
  <c r="BG111" i="3" s="1"/>
  <c r="BG127" i="3" s="1"/>
  <c r="AZ162" i="3" s="1"/>
  <c r="K117" i="3"/>
  <c r="BF111" i="3" s="1"/>
  <c r="BF127" i="3" s="1"/>
  <c r="AZ145" i="3" s="1"/>
  <c r="R116" i="3"/>
  <c r="Q116" i="3"/>
  <c r="P116" i="3"/>
  <c r="O116" i="3"/>
  <c r="N116" i="3"/>
  <c r="M116" i="3"/>
  <c r="L116" i="3"/>
  <c r="K116" i="3"/>
  <c r="R115" i="3"/>
  <c r="Q115" i="3"/>
  <c r="P115" i="3"/>
  <c r="O115" i="3"/>
  <c r="N115" i="3"/>
  <c r="M115" i="3"/>
  <c r="L115" i="3"/>
  <c r="K115" i="3"/>
  <c r="R114" i="3"/>
  <c r="BM106" i="3" s="1"/>
  <c r="BM123" i="3" s="1"/>
  <c r="Q114" i="3"/>
  <c r="P114" i="3"/>
  <c r="O114" i="3"/>
  <c r="N114" i="3"/>
  <c r="BI106" i="3" s="1"/>
  <c r="BI123" i="3" s="1"/>
  <c r="AZ189" i="3" s="1"/>
  <c r="M114" i="3"/>
  <c r="L114" i="3"/>
  <c r="K114" i="3"/>
  <c r="R113" i="3"/>
  <c r="Q113" i="3"/>
  <c r="P113" i="3"/>
  <c r="O113" i="3"/>
  <c r="N113" i="3"/>
  <c r="M113" i="3"/>
  <c r="L113" i="3"/>
  <c r="K113" i="3"/>
  <c r="R112" i="3"/>
  <c r="Q112" i="3"/>
  <c r="P112" i="3"/>
  <c r="O112" i="3"/>
  <c r="N112" i="3"/>
  <c r="M112" i="3"/>
  <c r="L112" i="3"/>
  <c r="K112" i="3"/>
  <c r="R111" i="3"/>
  <c r="Q111" i="3"/>
  <c r="P111" i="3"/>
  <c r="O111" i="3"/>
  <c r="N111" i="3"/>
  <c r="M111" i="3"/>
  <c r="L111" i="3"/>
  <c r="K111" i="3"/>
  <c r="R110" i="3"/>
  <c r="Q110" i="3"/>
  <c r="BL105" i="3" s="1"/>
  <c r="BL131" i="3" s="1"/>
  <c r="BA183" i="3" s="1"/>
  <c r="P110" i="3"/>
  <c r="BK105" i="3" s="1"/>
  <c r="BK131" i="3" s="1"/>
  <c r="BA166" i="3" s="1"/>
  <c r="O110" i="3"/>
  <c r="BJ105" i="3" s="1"/>
  <c r="BJ131" i="3" s="1"/>
  <c r="N110" i="3"/>
  <c r="BI105" i="3" s="1"/>
  <c r="BI131" i="3" s="1"/>
  <c r="AZ200" i="3" s="1"/>
  <c r="M110" i="3"/>
  <c r="L110" i="3"/>
  <c r="BG105" i="3" s="1"/>
  <c r="BG131" i="3" s="1"/>
  <c r="AZ166" i="3" s="1"/>
  <c r="K110" i="3"/>
  <c r="R109" i="3"/>
  <c r="Q109" i="3"/>
  <c r="P109" i="3"/>
  <c r="O109" i="3"/>
  <c r="N109" i="3"/>
  <c r="M109" i="3"/>
  <c r="L109" i="3"/>
  <c r="K109" i="3"/>
  <c r="R108" i="3"/>
  <c r="BM104" i="3" s="1"/>
  <c r="BM122" i="3" s="1"/>
  <c r="Q108" i="3"/>
  <c r="BL104" i="3" s="1"/>
  <c r="BL122" i="3" s="1"/>
  <c r="BA171" i="3" s="1"/>
  <c r="P108" i="3"/>
  <c r="BK104" i="3" s="1"/>
  <c r="BK122" i="3" s="1"/>
  <c r="BA154" i="3" s="1"/>
  <c r="O108" i="3"/>
  <c r="BJ104" i="3" s="1"/>
  <c r="BJ122" i="3" s="1"/>
  <c r="N108" i="3"/>
  <c r="BI104" i="3" s="1"/>
  <c r="BI122" i="3" s="1"/>
  <c r="AZ188" i="3" s="1"/>
  <c r="M108" i="3"/>
  <c r="BH104" i="3" s="1"/>
  <c r="BH122" i="3" s="1"/>
  <c r="AZ171" i="3" s="1"/>
  <c r="L108" i="3"/>
  <c r="BG104" i="3" s="1"/>
  <c r="BG122" i="3" s="1"/>
  <c r="AZ154" i="3" s="1"/>
  <c r="K108" i="3"/>
  <c r="BF104" i="3" s="1"/>
  <c r="BF122" i="3" s="1"/>
  <c r="AZ137" i="3" s="1"/>
  <c r="R107" i="3"/>
  <c r="BM116" i="3" s="1"/>
  <c r="BM125" i="3" s="1"/>
  <c r="Q107" i="3"/>
  <c r="P107" i="3"/>
  <c r="O107" i="3"/>
  <c r="BJ116" i="3" s="1"/>
  <c r="BJ125" i="3" s="1"/>
  <c r="N107" i="3"/>
  <c r="M107" i="3"/>
  <c r="BH116" i="3" s="1"/>
  <c r="BH125" i="3" s="1"/>
  <c r="AZ174" i="3" s="1"/>
  <c r="L107" i="3"/>
  <c r="K107" i="3"/>
  <c r="R106" i="3"/>
  <c r="BM103" i="3" s="1"/>
  <c r="BM121" i="3" s="1"/>
  <c r="Q106" i="3"/>
  <c r="BL103" i="3" s="1"/>
  <c r="BL121" i="3" s="1"/>
  <c r="BA170" i="3" s="1"/>
  <c r="P106" i="3"/>
  <c r="BK103" i="3" s="1"/>
  <c r="BK121" i="3" s="1"/>
  <c r="BA153" i="3" s="1"/>
  <c r="O106" i="3"/>
  <c r="BJ103" i="3" s="1"/>
  <c r="BJ121" i="3" s="1"/>
  <c r="N106" i="3"/>
  <c r="BI103" i="3" s="1"/>
  <c r="BI121" i="3" s="1"/>
  <c r="AZ187" i="3" s="1"/>
  <c r="M106" i="3"/>
  <c r="BH103" i="3" s="1"/>
  <c r="BH121" i="3" s="1"/>
  <c r="AZ170" i="3" s="1"/>
  <c r="L106" i="3"/>
  <c r="BG103" i="3" s="1"/>
  <c r="BG121" i="3" s="1"/>
  <c r="AZ153" i="3" s="1"/>
  <c r="K106" i="3"/>
  <c r="BF103" i="3" s="1"/>
  <c r="BF121" i="3" s="1"/>
  <c r="AZ136" i="3" s="1"/>
  <c r="R105" i="3"/>
  <c r="Q105" i="3"/>
  <c r="P105" i="3"/>
  <c r="O105" i="3"/>
  <c r="N105" i="3"/>
  <c r="M105" i="3"/>
  <c r="L105" i="3"/>
  <c r="K105" i="3"/>
  <c r="R104" i="3"/>
  <c r="Q104" i="3"/>
  <c r="P104" i="3"/>
  <c r="O104" i="3"/>
  <c r="N104" i="3"/>
  <c r="M104" i="3"/>
  <c r="L104" i="3"/>
  <c r="K104" i="3"/>
  <c r="R103" i="3"/>
  <c r="Q103" i="3"/>
  <c r="P103" i="3"/>
  <c r="O103" i="3"/>
  <c r="N103" i="3"/>
  <c r="M103" i="3"/>
  <c r="L103" i="3"/>
  <c r="K103" i="3"/>
  <c r="P102" i="3"/>
  <c r="Q102" i="3"/>
  <c r="R102" i="3"/>
  <c r="L102" i="3"/>
  <c r="M102" i="3"/>
  <c r="N102" i="3"/>
  <c r="J147" i="3"/>
  <c r="I147" i="3"/>
  <c r="H147" i="3"/>
  <c r="G147" i="3"/>
  <c r="J146" i="3"/>
  <c r="I146" i="3"/>
  <c r="H146" i="3"/>
  <c r="G146" i="3"/>
  <c r="J145" i="3"/>
  <c r="I145" i="3"/>
  <c r="H145" i="3"/>
  <c r="G145" i="3"/>
  <c r="J144" i="3"/>
  <c r="I144" i="3"/>
  <c r="H144" i="3"/>
  <c r="G144" i="3"/>
  <c r="J143" i="3"/>
  <c r="I143" i="3"/>
  <c r="H143" i="3"/>
  <c r="G143" i="3"/>
  <c r="J142" i="3"/>
  <c r="BE114" i="3" s="1"/>
  <c r="BE130" i="3" s="1"/>
  <c r="AY199" i="3" s="1"/>
  <c r="I142" i="3"/>
  <c r="BD114" i="3" s="1"/>
  <c r="BD130" i="3" s="1"/>
  <c r="H142" i="3"/>
  <c r="BC114" i="3" s="1"/>
  <c r="BC130" i="3" s="1"/>
  <c r="G142" i="3"/>
  <c r="BB114" i="3" s="1"/>
  <c r="BB130" i="3" s="1"/>
  <c r="AY148" i="3" s="1"/>
  <c r="J141" i="3"/>
  <c r="BE113" i="3" s="1"/>
  <c r="BE129" i="3" s="1"/>
  <c r="AY198" i="3" s="1"/>
  <c r="I141" i="3"/>
  <c r="BD113" i="3" s="1"/>
  <c r="BD129" i="3" s="1"/>
  <c r="H141" i="3"/>
  <c r="BC113" i="3" s="1"/>
  <c r="BC129" i="3" s="1"/>
  <c r="G141" i="3"/>
  <c r="BB113" i="3" s="1"/>
  <c r="BB129" i="3" s="1"/>
  <c r="AY147" i="3" s="1"/>
  <c r="J140" i="3"/>
  <c r="I140" i="3"/>
  <c r="H140" i="3"/>
  <c r="G140" i="3"/>
  <c r="J139" i="3"/>
  <c r="I139" i="3"/>
  <c r="H139" i="3"/>
  <c r="G139" i="3"/>
  <c r="J138" i="3"/>
  <c r="I138" i="3"/>
  <c r="H138" i="3"/>
  <c r="G138" i="3"/>
  <c r="J137" i="3"/>
  <c r="I137" i="3"/>
  <c r="H137" i="3"/>
  <c r="G137" i="3"/>
  <c r="J136" i="3"/>
  <c r="I136" i="3"/>
  <c r="H136" i="3"/>
  <c r="G136" i="3"/>
  <c r="J135" i="3"/>
  <c r="I135" i="3"/>
  <c r="H135" i="3"/>
  <c r="G135" i="3"/>
  <c r="J134" i="3"/>
  <c r="I134" i="3"/>
  <c r="H134" i="3"/>
  <c r="G134" i="3"/>
  <c r="J133" i="3"/>
  <c r="BE109" i="3" s="1"/>
  <c r="AY194" i="3" s="1"/>
  <c r="I133" i="3"/>
  <c r="BD109" i="3" s="1"/>
  <c r="AY177" i="3" s="1"/>
  <c r="H133" i="3"/>
  <c r="BC109" i="3" s="1"/>
  <c r="AY160" i="3" s="1"/>
  <c r="G133" i="3"/>
  <c r="BB109" i="3" s="1"/>
  <c r="AY143" i="3" s="1"/>
  <c r="J132" i="3"/>
  <c r="BE108" i="3" s="1"/>
  <c r="AY193" i="3" s="1"/>
  <c r="I132" i="3"/>
  <c r="BD108" i="3" s="1"/>
  <c r="AY176" i="3" s="1"/>
  <c r="H132" i="3"/>
  <c r="BC108" i="3" s="1"/>
  <c r="AY159" i="3" s="1"/>
  <c r="G132" i="3"/>
  <c r="BB108" i="3" s="1"/>
  <c r="AY142" i="3" s="1"/>
  <c r="J131" i="3"/>
  <c r="BE110" i="3" s="1"/>
  <c r="AY195" i="3" s="1"/>
  <c r="I131" i="3"/>
  <c r="BD110" i="3" s="1"/>
  <c r="AY178" i="3" s="1"/>
  <c r="H131" i="3"/>
  <c r="BC110" i="3" s="1"/>
  <c r="AY161" i="3" s="1"/>
  <c r="G131" i="3"/>
  <c r="BB110" i="3" s="1"/>
  <c r="AY144" i="3" s="1"/>
  <c r="J130" i="3"/>
  <c r="I130" i="3"/>
  <c r="H130" i="3"/>
  <c r="G130" i="3"/>
  <c r="J129" i="3"/>
  <c r="I129" i="3"/>
  <c r="H129" i="3"/>
  <c r="G129" i="3"/>
  <c r="J128" i="3"/>
  <c r="I128" i="3"/>
  <c r="H128" i="3"/>
  <c r="G128" i="3"/>
  <c r="J127" i="3"/>
  <c r="BE107" i="3" s="1"/>
  <c r="I127" i="3"/>
  <c r="BD107" i="3" s="1"/>
  <c r="H127" i="3"/>
  <c r="BC107" i="3" s="1"/>
  <c r="G127" i="3"/>
  <c r="BB107" i="3" s="1"/>
  <c r="J126" i="3"/>
  <c r="I126" i="3"/>
  <c r="H126" i="3"/>
  <c r="G126" i="3"/>
  <c r="J125" i="3"/>
  <c r="I125" i="3"/>
  <c r="H125" i="3"/>
  <c r="G125" i="3"/>
  <c r="J124" i="3"/>
  <c r="I124" i="3"/>
  <c r="H124" i="3"/>
  <c r="G124" i="3"/>
  <c r="J123" i="3"/>
  <c r="I123" i="3"/>
  <c r="H123" i="3"/>
  <c r="G123" i="3"/>
  <c r="J122" i="3"/>
  <c r="I122" i="3"/>
  <c r="H122" i="3"/>
  <c r="G122" i="3"/>
  <c r="J121" i="3"/>
  <c r="I121" i="3"/>
  <c r="H121" i="3"/>
  <c r="G121" i="3"/>
  <c r="J120" i="3"/>
  <c r="I120" i="3"/>
  <c r="H120" i="3"/>
  <c r="G120" i="3"/>
  <c r="J119" i="3"/>
  <c r="I119" i="3"/>
  <c r="H119" i="3"/>
  <c r="G119" i="3"/>
  <c r="J118" i="3"/>
  <c r="I118" i="3"/>
  <c r="H118" i="3"/>
  <c r="G118" i="3"/>
  <c r="J117" i="3"/>
  <c r="BE111" i="3" s="1"/>
  <c r="BE127" i="3" s="1"/>
  <c r="AY196" i="3" s="1"/>
  <c r="I117" i="3"/>
  <c r="BD111" i="3" s="1"/>
  <c r="BD127" i="3" s="1"/>
  <c r="H117" i="3"/>
  <c r="BC111" i="3" s="1"/>
  <c r="BC127" i="3" s="1"/>
  <c r="G117" i="3"/>
  <c r="BB111" i="3" s="1"/>
  <c r="BB127" i="3" s="1"/>
  <c r="AY145" i="3" s="1"/>
  <c r="J116" i="3"/>
  <c r="I116" i="3"/>
  <c r="H116" i="3"/>
  <c r="G116" i="3"/>
  <c r="J115" i="3"/>
  <c r="I115" i="3"/>
  <c r="H115" i="3"/>
  <c r="G115" i="3"/>
  <c r="J114" i="3"/>
  <c r="I114" i="3"/>
  <c r="H114" i="3"/>
  <c r="G114" i="3"/>
  <c r="J113" i="3"/>
  <c r="I113" i="3"/>
  <c r="H113" i="3"/>
  <c r="G113" i="3"/>
  <c r="J112" i="3"/>
  <c r="I112" i="3"/>
  <c r="H112" i="3"/>
  <c r="G112" i="3"/>
  <c r="J111" i="3"/>
  <c r="I111" i="3"/>
  <c r="H111" i="3"/>
  <c r="G111" i="3"/>
  <c r="J110" i="3"/>
  <c r="I110" i="3"/>
  <c r="H110" i="3"/>
  <c r="G110" i="3"/>
  <c r="J109" i="3"/>
  <c r="I109" i="3"/>
  <c r="H109" i="3"/>
  <c r="G109" i="3"/>
  <c r="J108" i="3"/>
  <c r="BE104" i="3" s="1"/>
  <c r="BE122" i="3" s="1"/>
  <c r="AY188" i="3" s="1"/>
  <c r="I108" i="3"/>
  <c r="BD104" i="3" s="1"/>
  <c r="BD122" i="3" s="1"/>
  <c r="H108" i="3"/>
  <c r="BC104" i="3" s="1"/>
  <c r="BC122" i="3" s="1"/>
  <c r="G108" i="3"/>
  <c r="BB104" i="3" s="1"/>
  <c r="BB122" i="3" s="1"/>
  <c r="AY137" i="3" s="1"/>
  <c r="J107" i="3"/>
  <c r="I107" i="3"/>
  <c r="H107" i="3"/>
  <c r="G107" i="3"/>
  <c r="J106" i="3"/>
  <c r="BE103" i="3" s="1"/>
  <c r="BE121" i="3" s="1"/>
  <c r="AY187" i="3" s="1"/>
  <c r="I106" i="3"/>
  <c r="BD103" i="3" s="1"/>
  <c r="BD121" i="3" s="1"/>
  <c r="H106" i="3"/>
  <c r="BC103" i="3" s="1"/>
  <c r="BC121" i="3" s="1"/>
  <c r="G106" i="3"/>
  <c r="BB103" i="3" s="1"/>
  <c r="BB121" i="3" s="1"/>
  <c r="AY136" i="3" s="1"/>
  <c r="J105" i="3"/>
  <c r="I105" i="3"/>
  <c r="H105" i="3"/>
  <c r="G105" i="3"/>
  <c r="J104" i="3"/>
  <c r="I104" i="3"/>
  <c r="H104" i="3"/>
  <c r="G104" i="3"/>
  <c r="J103" i="3"/>
  <c r="I103" i="3"/>
  <c r="H103" i="3"/>
  <c r="G103" i="3"/>
  <c r="H102" i="3"/>
  <c r="I102" i="3"/>
  <c r="J102" i="3"/>
  <c r="F147" i="3"/>
  <c r="E147" i="3"/>
  <c r="D147" i="3"/>
  <c r="C147" i="3"/>
  <c r="F146" i="3"/>
  <c r="E146" i="3"/>
  <c r="D146" i="3"/>
  <c r="C146" i="3"/>
  <c r="F145" i="3"/>
  <c r="E145" i="3"/>
  <c r="D145" i="3"/>
  <c r="C145" i="3"/>
  <c r="F144" i="3"/>
  <c r="E144" i="3"/>
  <c r="D144" i="3"/>
  <c r="C144" i="3"/>
  <c r="F143" i="3"/>
  <c r="E143" i="3"/>
  <c r="D143" i="3"/>
  <c r="C143" i="3"/>
  <c r="F142" i="3"/>
  <c r="BA114" i="3" s="1"/>
  <c r="BA130" i="3" s="1"/>
  <c r="AX199" i="3" s="1"/>
  <c r="E142" i="3"/>
  <c r="AZ114" i="3" s="1"/>
  <c r="AZ130" i="3" s="1"/>
  <c r="AX182" i="3" s="1"/>
  <c r="D142" i="3"/>
  <c r="AY114" i="3" s="1"/>
  <c r="AY130" i="3" s="1"/>
  <c r="AX165" i="3" s="1"/>
  <c r="C142" i="3"/>
  <c r="F141" i="3"/>
  <c r="BA113" i="3" s="1"/>
  <c r="BA129" i="3" s="1"/>
  <c r="AX198" i="3" s="1"/>
  <c r="E141" i="3"/>
  <c r="AZ113" i="3" s="1"/>
  <c r="AZ129" i="3" s="1"/>
  <c r="AX181" i="3" s="1"/>
  <c r="D141" i="3"/>
  <c r="AY113" i="3" s="1"/>
  <c r="AY129" i="3" s="1"/>
  <c r="AX164" i="3" s="1"/>
  <c r="C141" i="3"/>
  <c r="AX113" i="3" s="1"/>
  <c r="AX129" i="3" s="1"/>
  <c r="AX147" i="3" s="1"/>
  <c r="F140" i="3"/>
  <c r="E140" i="3"/>
  <c r="D140" i="3"/>
  <c r="C140" i="3"/>
  <c r="F139" i="3"/>
  <c r="E139" i="3"/>
  <c r="D139" i="3"/>
  <c r="C139" i="3"/>
  <c r="F138" i="3"/>
  <c r="E138" i="3"/>
  <c r="D138" i="3"/>
  <c r="C138" i="3"/>
  <c r="F137" i="3"/>
  <c r="E137" i="3"/>
  <c r="D137" i="3"/>
  <c r="C137" i="3"/>
  <c r="F136" i="3"/>
  <c r="E136" i="3"/>
  <c r="D136" i="3"/>
  <c r="C136" i="3"/>
  <c r="F135" i="3"/>
  <c r="E135" i="3"/>
  <c r="D135" i="3"/>
  <c r="C135" i="3"/>
  <c r="F134" i="3"/>
  <c r="E134" i="3"/>
  <c r="D134" i="3"/>
  <c r="C134" i="3"/>
  <c r="F133" i="3"/>
  <c r="BA109" i="3" s="1"/>
  <c r="AX194" i="3" s="1"/>
  <c r="E133" i="3"/>
  <c r="AZ109" i="3" s="1"/>
  <c r="AX177" i="3" s="1"/>
  <c r="D133" i="3"/>
  <c r="AY109" i="3" s="1"/>
  <c r="AX160" i="3" s="1"/>
  <c r="C133" i="3"/>
  <c r="AX109" i="3" s="1"/>
  <c r="AX143" i="3" s="1"/>
  <c r="F132" i="3"/>
  <c r="BA108" i="3" s="1"/>
  <c r="AX193" i="3" s="1"/>
  <c r="E132" i="3"/>
  <c r="AZ108" i="3" s="1"/>
  <c r="AX176" i="3" s="1"/>
  <c r="D132" i="3"/>
  <c r="AY108" i="3" s="1"/>
  <c r="AX159" i="3" s="1"/>
  <c r="C132" i="3"/>
  <c r="AX108" i="3" s="1"/>
  <c r="AX142" i="3" s="1"/>
  <c r="F131" i="3"/>
  <c r="BA110" i="3" s="1"/>
  <c r="AX195" i="3" s="1"/>
  <c r="E131" i="3"/>
  <c r="AZ110" i="3" s="1"/>
  <c r="AX178" i="3" s="1"/>
  <c r="D131" i="3"/>
  <c r="AY110" i="3" s="1"/>
  <c r="AX161" i="3" s="1"/>
  <c r="C131" i="3"/>
  <c r="AX110" i="3" s="1"/>
  <c r="AX144" i="3" s="1"/>
  <c r="F130" i="3"/>
  <c r="E130" i="3"/>
  <c r="D130" i="3"/>
  <c r="C130" i="3"/>
  <c r="F129" i="3"/>
  <c r="E129" i="3"/>
  <c r="D129" i="3"/>
  <c r="C129" i="3"/>
  <c r="F128" i="3"/>
  <c r="E128" i="3"/>
  <c r="D128" i="3"/>
  <c r="C128" i="3"/>
  <c r="F127" i="3"/>
  <c r="BA107" i="3" s="1"/>
  <c r="E127" i="3"/>
  <c r="AZ107" i="3" s="1"/>
  <c r="D127" i="3"/>
  <c r="AY107" i="3" s="1"/>
  <c r="AX158" i="3" s="1"/>
  <c r="C127" i="3"/>
  <c r="AX107" i="3" s="1"/>
  <c r="F126" i="3"/>
  <c r="E126" i="3"/>
  <c r="D126" i="3"/>
  <c r="C126" i="3"/>
  <c r="F125" i="3"/>
  <c r="E125" i="3"/>
  <c r="D125" i="3"/>
  <c r="C125" i="3"/>
  <c r="F124" i="3"/>
  <c r="E124" i="3"/>
  <c r="D124" i="3"/>
  <c r="C124" i="3"/>
  <c r="F123" i="3"/>
  <c r="E123" i="3"/>
  <c r="D123" i="3"/>
  <c r="C123" i="3"/>
  <c r="F122" i="3"/>
  <c r="E122" i="3"/>
  <c r="D122" i="3"/>
  <c r="C122" i="3"/>
  <c r="F121" i="3"/>
  <c r="E121" i="3"/>
  <c r="D121" i="3"/>
  <c r="C121" i="3"/>
  <c r="F120" i="3"/>
  <c r="E120" i="3"/>
  <c r="D120" i="3"/>
  <c r="C120" i="3"/>
  <c r="F119" i="3"/>
  <c r="E119" i="3"/>
  <c r="D119" i="3"/>
  <c r="C119" i="3"/>
  <c r="F118" i="3"/>
  <c r="E118" i="3"/>
  <c r="D118" i="3"/>
  <c r="C118" i="3"/>
  <c r="F117" i="3"/>
  <c r="BA111" i="3" s="1"/>
  <c r="BA127" i="3" s="1"/>
  <c r="AX196" i="3" s="1"/>
  <c r="E117" i="3"/>
  <c r="AZ111" i="3" s="1"/>
  <c r="AZ127" i="3" s="1"/>
  <c r="AX179" i="3" s="1"/>
  <c r="D117" i="3"/>
  <c r="AY111" i="3" s="1"/>
  <c r="AY127" i="3" s="1"/>
  <c r="AX162" i="3" s="1"/>
  <c r="C117" i="3"/>
  <c r="AX111" i="3" s="1"/>
  <c r="AX127" i="3" s="1"/>
  <c r="AX145" i="3" s="1"/>
  <c r="F116" i="3"/>
  <c r="E116" i="3"/>
  <c r="D116" i="3"/>
  <c r="C116" i="3"/>
  <c r="F115" i="3"/>
  <c r="E115" i="3"/>
  <c r="D115" i="3"/>
  <c r="C115" i="3"/>
  <c r="F114" i="3"/>
  <c r="E114" i="3"/>
  <c r="D114" i="3"/>
  <c r="C114" i="3"/>
  <c r="F113" i="3"/>
  <c r="E113" i="3"/>
  <c r="D113" i="3"/>
  <c r="C113" i="3"/>
  <c r="F112" i="3"/>
  <c r="E112" i="3"/>
  <c r="D112" i="3"/>
  <c r="C112" i="3"/>
  <c r="F111" i="3"/>
  <c r="E111" i="3"/>
  <c r="D111" i="3"/>
  <c r="C111" i="3"/>
  <c r="F110" i="3"/>
  <c r="E110" i="3"/>
  <c r="D110" i="3"/>
  <c r="C110" i="3"/>
  <c r="F109" i="3"/>
  <c r="E109" i="3"/>
  <c r="D109" i="3"/>
  <c r="C109" i="3"/>
  <c r="F108" i="3"/>
  <c r="BA104" i="3" s="1"/>
  <c r="BA122" i="3" s="1"/>
  <c r="AX188" i="3" s="1"/>
  <c r="E108" i="3"/>
  <c r="AZ104" i="3" s="1"/>
  <c r="AZ122" i="3" s="1"/>
  <c r="AX171" i="3" s="1"/>
  <c r="D108" i="3"/>
  <c r="AY104" i="3" s="1"/>
  <c r="AY122" i="3" s="1"/>
  <c r="AX154" i="3" s="1"/>
  <c r="C108" i="3"/>
  <c r="F107" i="3"/>
  <c r="E107" i="3"/>
  <c r="D107" i="3"/>
  <c r="C107" i="3"/>
  <c r="F106" i="3"/>
  <c r="BA103" i="3" s="1"/>
  <c r="BA121" i="3" s="1"/>
  <c r="AX187" i="3" s="1"/>
  <c r="E106" i="3"/>
  <c r="AZ103" i="3" s="1"/>
  <c r="AZ121" i="3" s="1"/>
  <c r="AX170" i="3" s="1"/>
  <c r="D106" i="3"/>
  <c r="AY103" i="3" s="1"/>
  <c r="AY121" i="3" s="1"/>
  <c r="AX153" i="3" s="1"/>
  <c r="C106" i="3"/>
  <c r="AX103" i="3" s="1"/>
  <c r="AX121" i="3" s="1"/>
  <c r="AX136" i="3" s="1"/>
  <c r="F105" i="3"/>
  <c r="E105" i="3"/>
  <c r="D105" i="3"/>
  <c r="C105" i="3"/>
  <c r="F104" i="3"/>
  <c r="E104" i="3"/>
  <c r="D104" i="3"/>
  <c r="C104" i="3"/>
  <c r="F103" i="3"/>
  <c r="E103" i="3"/>
  <c r="D103" i="3"/>
  <c r="C103" i="3"/>
  <c r="D102" i="3"/>
  <c r="E102" i="3"/>
  <c r="F102" i="3"/>
  <c r="AA102" i="3"/>
  <c r="W102" i="3"/>
  <c r="BR102" i="3" s="1"/>
  <c r="BR120" i="3" s="1"/>
  <c r="BC135" i="3" s="1"/>
  <c r="S102" i="3"/>
  <c r="O102" i="3"/>
  <c r="K102" i="3"/>
  <c r="G102" i="3"/>
  <c r="C102" i="3"/>
  <c r="BC116" i="3" l="1"/>
  <c r="BC125" i="3" s="1"/>
  <c r="BI116" i="3"/>
  <c r="BI125" i="3" s="1"/>
  <c r="AZ191" i="3" s="1"/>
  <c r="BN116" i="3"/>
  <c r="BN125" i="3" s="1"/>
  <c r="BB157" i="3" s="1"/>
  <c r="BF115" i="3"/>
  <c r="BF124" i="3" s="1"/>
  <c r="AZ139" i="3" s="1"/>
  <c r="BN115" i="3"/>
  <c r="BN124" i="3" s="1"/>
  <c r="BB139" i="3" s="1"/>
  <c r="BK115" i="3"/>
  <c r="BK124" i="3" s="1"/>
  <c r="BA156" i="3" s="1"/>
  <c r="BQ106" i="3"/>
  <c r="BQ123" i="3" s="1"/>
  <c r="BB189" i="3" s="1"/>
  <c r="BU116" i="3"/>
  <c r="BU125" i="3" s="1"/>
  <c r="BC191" i="3" s="1"/>
  <c r="BG115" i="3"/>
  <c r="BG124" i="3" s="1"/>
  <c r="AZ156" i="3" s="1"/>
  <c r="BP105" i="3"/>
  <c r="BP131" i="3" s="1"/>
  <c r="BB183" i="3" s="1"/>
  <c r="BQ116" i="3"/>
  <c r="BQ125" i="3" s="1"/>
  <c r="BB191" i="3" s="1"/>
  <c r="BN106" i="3"/>
  <c r="BN123" i="3" s="1"/>
  <c r="BB138" i="3" s="1"/>
  <c r="BU105" i="3"/>
  <c r="BU131" i="3" s="1"/>
  <c r="BC200" i="3" s="1"/>
  <c r="BG116" i="3"/>
  <c r="BG125" i="3" s="1"/>
  <c r="AZ157" i="3" s="1"/>
  <c r="BN105" i="3"/>
  <c r="BN131" i="3" s="1"/>
  <c r="BB166" i="3" s="1"/>
  <c r="BU115" i="3"/>
  <c r="BU124" i="3" s="1"/>
  <c r="BC190" i="3" s="1"/>
  <c r="BG106" i="3"/>
  <c r="BG123" i="3" s="1"/>
  <c r="AZ155" i="3" s="1"/>
  <c r="BR106" i="3"/>
  <c r="BR123" i="3" s="1"/>
  <c r="BC138" i="3" s="1"/>
  <c r="BF116" i="3"/>
  <c r="BF125" i="3" s="1"/>
  <c r="AZ140" i="3" s="1"/>
  <c r="BF105" i="3"/>
  <c r="BF131" i="3" s="1"/>
  <c r="AZ149" i="3" s="1"/>
  <c r="BH106" i="3"/>
  <c r="BH123" i="3" s="1"/>
  <c r="AZ172" i="3" s="1"/>
  <c r="BJ102" i="3"/>
  <c r="BJ120" i="3" s="1"/>
  <c r="BY105" i="3"/>
  <c r="BY131" i="3" s="1"/>
  <c r="BD200" i="3" s="1"/>
  <c r="BK116" i="3"/>
  <c r="BK125" i="3" s="1"/>
  <c r="BA157" i="3" s="1"/>
  <c r="BK106" i="3"/>
  <c r="BK123" i="3" s="1"/>
  <c r="BA155" i="3" s="1"/>
  <c r="BO106" i="3"/>
  <c r="BO123" i="3" s="1"/>
  <c r="BP115" i="3"/>
  <c r="BP124" i="3" s="1"/>
  <c r="BB173" i="3" s="1"/>
  <c r="BL106" i="3"/>
  <c r="BL123" i="3" s="1"/>
  <c r="BA172" i="3" s="1"/>
  <c r="AY116" i="3"/>
  <c r="AY125" i="3" s="1"/>
  <c r="AX157" i="3" s="1"/>
  <c r="BF106" i="3"/>
  <c r="BF123" i="3" s="1"/>
  <c r="AZ138" i="3" s="1"/>
  <c r="BU106" i="3"/>
  <c r="BU123" i="3" s="1"/>
  <c r="BC189" i="3" s="1"/>
  <c r="BL116" i="3"/>
  <c r="BL125" i="3" s="1"/>
  <c r="BA174" i="3" s="1"/>
  <c r="BV116" i="3"/>
  <c r="BV125" i="3" s="1"/>
  <c r="BD140" i="3" s="1"/>
  <c r="AZ116" i="3"/>
  <c r="AZ125" i="3" s="1"/>
  <c r="AX174" i="3" s="1"/>
  <c r="BW105" i="3"/>
  <c r="BW131" i="3" s="1"/>
  <c r="BD166" i="3" s="1"/>
  <c r="BX102" i="3"/>
  <c r="BX120" i="3" s="1"/>
  <c r="BD169" i="3" s="1"/>
  <c r="BX105" i="3"/>
  <c r="BX131" i="3" s="1"/>
  <c r="BD183" i="3" s="1"/>
  <c r="BV105" i="3"/>
  <c r="BV131" i="3" s="1"/>
  <c r="BD149" i="3" s="1"/>
  <c r="AZ105" i="3"/>
  <c r="AZ131" i="3" s="1"/>
  <c r="AX183" i="3" s="1"/>
  <c r="BE105" i="3"/>
  <c r="BE131" i="3" s="1"/>
  <c r="AY200" i="3" s="1"/>
  <c r="BB102" i="3"/>
  <c r="BB120" i="3" s="1"/>
  <c r="AY135" i="3" s="1"/>
  <c r="BA105" i="3"/>
  <c r="BA131" i="3" s="1"/>
  <c r="AX200" i="3" s="1"/>
  <c r="AY105" i="3"/>
  <c r="AY131" i="3" s="1"/>
  <c r="AX166" i="3" s="1"/>
  <c r="BD102" i="3"/>
  <c r="BD120" i="3" s="1"/>
  <c r="BD105" i="3"/>
  <c r="BD131" i="3" s="1"/>
  <c r="BD115" i="3"/>
  <c r="BD124" i="3" s="1"/>
  <c r="BB105" i="3"/>
  <c r="BB131" i="3" s="1"/>
  <c r="AY149" i="3" s="1"/>
  <c r="BB106" i="3"/>
  <c r="BB123" i="3" s="1"/>
  <c r="AY138" i="3" s="1"/>
  <c r="AX106" i="3"/>
  <c r="AX123" i="3" s="1"/>
  <c r="AX138" i="3" s="1"/>
  <c r="BC105" i="3"/>
  <c r="BC131" i="3" s="1"/>
  <c r="AY183" i="3" s="1"/>
  <c r="BB116" i="3"/>
  <c r="BB125" i="3" s="1"/>
  <c r="AY140" i="3" s="1"/>
  <c r="BV106" i="3"/>
  <c r="BV123" i="3" s="1"/>
  <c r="BD138" i="3" s="1"/>
  <c r="BJ115" i="3"/>
  <c r="BJ124" i="3" s="1"/>
  <c r="BY106" i="3"/>
  <c r="BY123" i="3" s="1"/>
  <c r="BD189" i="3" s="1"/>
  <c r="BE106" i="3"/>
  <c r="BE123" i="3" s="1"/>
  <c r="AY189" i="3" s="1"/>
  <c r="BT116" i="3"/>
  <c r="BT125" i="3" s="1"/>
  <c r="BC174" i="3" s="1"/>
  <c r="BS116" i="3"/>
  <c r="BS125" i="3" s="1"/>
  <c r="BC157" i="3" s="1"/>
  <c r="BH115" i="3"/>
  <c r="BH124" i="3" s="1"/>
  <c r="AZ173" i="3" s="1"/>
  <c r="BH105" i="3"/>
  <c r="BH131" i="3" s="1"/>
  <c r="AZ183" i="3" s="1"/>
  <c r="BL115" i="3"/>
  <c r="BL124" i="3" s="1"/>
  <c r="BA173" i="3" s="1"/>
  <c r="BR115" i="3"/>
  <c r="BR124" i="3" s="1"/>
  <c r="BC139" i="3" s="1"/>
  <c r="BC106" i="3"/>
  <c r="BC123" i="3" s="1"/>
  <c r="AY172" i="3" s="1"/>
  <c r="AZ115" i="3"/>
  <c r="AZ124" i="3" s="1"/>
  <c r="AX173" i="3" s="1"/>
  <c r="BE116" i="3"/>
  <c r="BE125" i="3" s="1"/>
  <c r="AY191" i="3" s="1"/>
  <c r="BI115" i="3"/>
  <c r="BI124" i="3" s="1"/>
  <c r="AZ190" i="3" s="1"/>
  <c r="BT102" i="3"/>
  <c r="BT120" i="3" s="1"/>
  <c r="BC169" i="3" s="1"/>
  <c r="BY115" i="3"/>
  <c r="BY124" i="3" s="1"/>
  <c r="BD190" i="3" s="1"/>
  <c r="BC115" i="3"/>
  <c r="BC124" i="3" s="1"/>
  <c r="AY156" i="3" s="1"/>
  <c r="BM115" i="3"/>
  <c r="BM124" i="3" s="1"/>
  <c r="BA139" i="3" s="1"/>
  <c r="BX115" i="3"/>
  <c r="BX124" i="3" s="1"/>
  <c r="BD173" i="3" s="1"/>
  <c r="BW106" i="3"/>
  <c r="BW123" i="3" s="1"/>
  <c r="BD155" i="3" s="1"/>
  <c r="BE115" i="3"/>
  <c r="BE124" i="3" s="1"/>
  <c r="AY190" i="3" s="1"/>
  <c r="BW115" i="3"/>
  <c r="BW124" i="3" s="1"/>
  <c r="BD156" i="3" s="1"/>
  <c r="BX106" i="3"/>
  <c r="BX123" i="3" s="1"/>
  <c r="BD172" i="3" s="1"/>
  <c r="AX115" i="3"/>
  <c r="AX124" i="3" s="1"/>
  <c r="AX139" i="3" s="1"/>
  <c r="BV102" i="3"/>
  <c r="BV120" i="3" s="1"/>
  <c r="BD135" i="3" s="1"/>
  <c r="BX126" i="3"/>
  <c r="BD175" i="3"/>
  <c r="BM105" i="3"/>
  <c r="BM131" i="3" s="1"/>
  <c r="BA200" i="3" s="1"/>
  <c r="BV115" i="3"/>
  <c r="BV124" i="3" s="1"/>
  <c r="BD139" i="3" s="1"/>
  <c r="BA116" i="3"/>
  <c r="BA125" i="3" s="1"/>
  <c r="AX191" i="3" s="1"/>
  <c r="BA106" i="3"/>
  <c r="BA123" i="3" s="1"/>
  <c r="AX189" i="3" s="1"/>
  <c r="BA115" i="3"/>
  <c r="BA124" i="3" s="1"/>
  <c r="AX190" i="3" s="1"/>
  <c r="BD116" i="3"/>
  <c r="BD125" i="3" s="1"/>
  <c r="BB115" i="3"/>
  <c r="BB124" i="3" s="1"/>
  <c r="AY139" i="3" s="1"/>
  <c r="BL102" i="3"/>
  <c r="BL120" i="3" s="1"/>
  <c r="BA169" i="3" s="1"/>
  <c r="BJ106" i="3"/>
  <c r="BJ123" i="3" s="1"/>
  <c r="BP106" i="3"/>
  <c r="BP123" i="3" s="1"/>
  <c r="BB172" i="3" s="1"/>
  <c r="BT105" i="3"/>
  <c r="BT131" i="3" s="1"/>
  <c r="BC183" i="3" s="1"/>
  <c r="BF102" i="3"/>
  <c r="BF120" i="3" s="1"/>
  <c r="AZ135" i="3" s="1"/>
  <c r="BQ102" i="3"/>
  <c r="BQ120" i="3" s="1"/>
  <c r="BB186" i="3" s="1"/>
  <c r="BN102" i="3"/>
  <c r="BN120" i="3" s="1"/>
  <c r="BB135" i="3" s="1"/>
  <c r="BG102" i="3"/>
  <c r="BG120" i="3" s="1"/>
  <c r="AZ152" i="3" s="1"/>
  <c r="AZ212" i="3"/>
  <c r="AZ210" i="3"/>
  <c r="BA210" i="3"/>
  <c r="AZ211" i="3"/>
  <c r="AZ102" i="3"/>
  <c r="AZ120" i="3" s="1"/>
  <c r="AX169" i="3" s="1"/>
  <c r="AZ106" i="3"/>
  <c r="AZ123" i="3" s="1"/>
  <c r="AX172" i="3" s="1"/>
  <c r="AZ204" i="3"/>
  <c r="BA211" i="3"/>
  <c r="BH102" i="3"/>
  <c r="BH120" i="3" s="1"/>
  <c r="AZ169" i="3" s="1"/>
  <c r="BU102" i="3"/>
  <c r="BU120" i="3" s="1"/>
  <c r="BC186" i="3" s="1"/>
  <c r="AZ126" i="3"/>
  <c r="AX175" i="3"/>
  <c r="BE126" i="3"/>
  <c r="AY192" i="3"/>
  <c r="BG126" i="3"/>
  <c r="AZ158" i="3"/>
  <c r="BK126" i="3"/>
  <c r="BA158" i="3"/>
  <c r="BA212" i="3"/>
  <c r="BQ126" i="3"/>
  <c r="BB192" i="3"/>
  <c r="BU126" i="3"/>
  <c r="BC192" i="3"/>
  <c r="BV126" i="3"/>
  <c r="BD141" i="3"/>
  <c r="BA126" i="3"/>
  <c r="AX192" i="3"/>
  <c r="BB126" i="3"/>
  <c r="AY141" i="3"/>
  <c r="AY212" i="3"/>
  <c r="AY210" i="3"/>
  <c r="AY211" i="3"/>
  <c r="BH126" i="3"/>
  <c r="AZ175" i="3"/>
  <c r="BL126" i="3"/>
  <c r="BA175" i="3"/>
  <c r="BN126" i="3"/>
  <c r="BB141" i="3"/>
  <c r="BR126" i="3"/>
  <c r="BC141" i="3"/>
  <c r="BB212" i="3"/>
  <c r="BB210" i="3"/>
  <c r="BB211" i="3"/>
  <c r="BW126" i="3"/>
  <c r="BD158" i="3"/>
  <c r="AX126" i="3"/>
  <c r="AX141" i="3"/>
  <c r="AX212" i="3"/>
  <c r="AX210" i="3"/>
  <c r="BE102" i="3"/>
  <c r="BE120" i="3" s="1"/>
  <c r="AY186" i="3" s="1"/>
  <c r="BC126" i="3"/>
  <c r="AY158" i="3"/>
  <c r="BK102" i="3"/>
  <c r="BK120" i="3" s="1"/>
  <c r="BA152" i="3" s="1"/>
  <c r="BI126" i="3"/>
  <c r="AZ192" i="3"/>
  <c r="BM126" i="3"/>
  <c r="BA192" i="3"/>
  <c r="BO126" i="3"/>
  <c r="BB158" i="3"/>
  <c r="BS126" i="3"/>
  <c r="BC158" i="3"/>
  <c r="AX211" i="3"/>
  <c r="BD126" i="3"/>
  <c r="AY175" i="3"/>
  <c r="BF126" i="3"/>
  <c r="AZ141" i="3"/>
  <c r="BJ126" i="3"/>
  <c r="BA141" i="3"/>
  <c r="AZ215" i="3"/>
  <c r="BP126" i="3"/>
  <c r="BB175" i="3"/>
  <c r="BT126" i="3"/>
  <c r="BC175" i="3"/>
  <c r="BD212" i="3"/>
  <c r="BC178" i="3"/>
  <c r="BC212" i="3" s="1"/>
  <c r="BD210" i="3"/>
  <c r="BC176" i="3"/>
  <c r="BC210" i="3" s="1"/>
  <c r="BD211" i="3"/>
  <c r="BC177" i="3"/>
  <c r="BC211" i="3" s="1"/>
  <c r="BY126" i="3"/>
  <c r="BD192" i="3"/>
  <c r="AY115" i="3"/>
  <c r="AY124" i="3" s="1"/>
  <c r="AX156" i="3" s="1"/>
  <c r="AX215" i="3"/>
  <c r="AX204" i="3"/>
  <c r="AZ205" i="3"/>
  <c r="BC204" i="3"/>
  <c r="AZ213" i="3"/>
  <c r="BB153" i="3"/>
  <c r="BB136" i="3"/>
  <c r="BB137" i="3"/>
  <c r="BB154" i="3"/>
  <c r="BB162" i="3"/>
  <c r="BB145" i="3"/>
  <c r="BB164" i="3"/>
  <c r="BB147" i="3"/>
  <c r="BB148" i="3"/>
  <c r="BB165" i="3"/>
  <c r="BY102" i="3"/>
  <c r="BY120" i="3" s="1"/>
  <c r="BD186" i="3" s="1"/>
  <c r="BD153" i="3"/>
  <c r="BD157" i="3"/>
  <c r="BD154" i="3"/>
  <c r="BD162" i="3"/>
  <c r="BD164" i="3"/>
  <c r="BD165" i="3"/>
  <c r="AX213" i="3"/>
  <c r="AY170" i="3"/>
  <c r="AY153" i="3"/>
  <c r="AY174" i="3"/>
  <c r="AY157" i="3"/>
  <c r="AY171" i="3"/>
  <c r="AY154" i="3"/>
  <c r="AY179" i="3"/>
  <c r="AY162" i="3"/>
  <c r="AY181" i="3"/>
  <c r="AY164" i="3"/>
  <c r="AY182" i="3"/>
  <c r="AY165" i="3"/>
  <c r="BA187" i="3"/>
  <c r="BA136" i="3"/>
  <c r="BA191" i="3"/>
  <c r="BA140" i="3"/>
  <c r="BA137" i="3"/>
  <c r="BA188" i="3"/>
  <c r="BA189" i="3"/>
  <c r="BA138" i="3"/>
  <c r="BA196" i="3"/>
  <c r="BA145" i="3"/>
  <c r="BA198" i="3"/>
  <c r="BA147" i="3"/>
  <c r="AZ216" i="3"/>
  <c r="BA199" i="3"/>
  <c r="BA148" i="3"/>
  <c r="BC216" i="3"/>
  <c r="BA102" i="3"/>
  <c r="BA120" i="3" s="1"/>
  <c r="AX186" i="3" s="1"/>
  <c r="BD106" i="3"/>
  <c r="BD123" i="3" s="1"/>
  <c r="BC205" i="3"/>
  <c r="BC213" i="3"/>
  <c r="BC215" i="3"/>
  <c r="AY106" i="3"/>
  <c r="AY123" i="3" s="1"/>
  <c r="AX155" i="3" s="1"/>
  <c r="AY126" i="3"/>
  <c r="BW102" i="3"/>
  <c r="BW120" i="3" s="1"/>
  <c r="AZ112" i="3"/>
  <c r="AZ128" i="3" s="1"/>
  <c r="AX180" i="3" s="1"/>
  <c r="BC102" i="3"/>
  <c r="BC120" i="3" s="1"/>
  <c r="BE112" i="3"/>
  <c r="BE128" i="3" s="1"/>
  <c r="AY197" i="3" s="1"/>
  <c r="BM102" i="3"/>
  <c r="BM120" i="3" s="1"/>
  <c r="BG112" i="3"/>
  <c r="BG128" i="3" s="1"/>
  <c r="AZ163" i="3" s="1"/>
  <c r="BK112" i="3"/>
  <c r="BK128" i="3" s="1"/>
  <c r="BA163" i="3" s="1"/>
  <c r="BP102" i="3"/>
  <c r="BP120" i="3" s="1"/>
  <c r="BB169" i="3" s="1"/>
  <c r="BS102" i="3"/>
  <c r="BS120" i="3" s="1"/>
  <c r="BC152" i="3" s="1"/>
  <c r="BQ112" i="3"/>
  <c r="BQ128" i="3" s="1"/>
  <c r="BB197" i="3" s="1"/>
  <c r="BU112" i="3"/>
  <c r="BU128" i="3" s="1"/>
  <c r="BC197" i="3" s="1"/>
  <c r="BV112" i="3"/>
  <c r="BV128" i="3" s="1"/>
  <c r="BD146" i="3" s="1"/>
  <c r="AY102" i="3"/>
  <c r="AY120" i="3" s="1"/>
  <c r="AX152" i="3" s="1"/>
  <c r="BA112" i="3"/>
  <c r="BA128" i="3" s="1"/>
  <c r="AX197" i="3" s="1"/>
  <c r="BB112" i="3"/>
  <c r="BB128" i="3" s="1"/>
  <c r="AY146" i="3" s="1"/>
  <c r="BI102" i="3"/>
  <c r="BI120" i="3" s="1"/>
  <c r="AZ186" i="3" s="1"/>
  <c r="BH112" i="3"/>
  <c r="BH128" i="3" s="1"/>
  <c r="AZ180" i="3" s="1"/>
  <c r="BL112" i="3"/>
  <c r="BL128" i="3" s="1"/>
  <c r="BA180" i="3" s="1"/>
  <c r="BO102" i="3"/>
  <c r="BO120" i="3" s="1"/>
  <c r="BN112" i="3"/>
  <c r="BN128" i="3" s="1"/>
  <c r="BR112" i="3"/>
  <c r="BR128" i="3" s="1"/>
  <c r="BC146" i="3" s="1"/>
  <c r="BW112" i="3"/>
  <c r="BW128" i="3" s="1"/>
  <c r="BC112" i="3"/>
  <c r="BC128" i="3" s="1"/>
  <c r="BI112" i="3"/>
  <c r="BI128" i="3" s="1"/>
  <c r="AZ197" i="3" s="1"/>
  <c r="BM112" i="3"/>
  <c r="BM128" i="3" s="1"/>
  <c r="BO112" i="3"/>
  <c r="BO128" i="3" s="1"/>
  <c r="BS112" i="3"/>
  <c r="BS128" i="3" s="1"/>
  <c r="BC163" i="3" s="1"/>
  <c r="BX112" i="3"/>
  <c r="BX128" i="3" s="1"/>
  <c r="BD180" i="3" s="1"/>
  <c r="AY112" i="3"/>
  <c r="AY128" i="3" s="1"/>
  <c r="AX163" i="3" s="1"/>
  <c r="BD112" i="3"/>
  <c r="BD128" i="3" s="1"/>
  <c r="BF112" i="3"/>
  <c r="BF128" i="3" s="1"/>
  <c r="AZ146" i="3" s="1"/>
  <c r="BJ112" i="3"/>
  <c r="BJ128" i="3" s="1"/>
  <c r="BP112" i="3"/>
  <c r="BP128" i="3" s="1"/>
  <c r="BB180" i="3" s="1"/>
  <c r="BT112" i="3"/>
  <c r="BT128" i="3" s="1"/>
  <c r="BC180" i="3" s="1"/>
  <c r="BY112" i="3"/>
  <c r="BY128" i="3" s="1"/>
  <c r="BD197" i="3" s="1"/>
  <c r="AX116" i="3"/>
  <c r="AX125" i="3" s="1"/>
  <c r="AX140" i="3" s="1"/>
  <c r="AX104" i="3"/>
  <c r="AX122" i="3" s="1"/>
  <c r="AX137" i="3" s="1"/>
  <c r="AX205" i="3" s="1"/>
  <c r="AX105" i="3"/>
  <c r="AX131" i="3" s="1"/>
  <c r="AX149" i="3" s="1"/>
  <c r="AX112" i="3"/>
  <c r="AX128" i="3" s="1"/>
  <c r="AX146" i="3" s="1"/>
  <c r="AX114" i="3"/>
  <c r="AX130" i="3" s="1"/>
  <c r="AX148" i="3" s="1"/>
  <c r="AX216" i="3" s="1"/>
  <c r="AX102" i="3"/>
  <c r="AX120" i="3" s="1"/>
  <c r="AX135" i="3" s="1"/>
  <c r="BB140" i="3" l="1"/>
  <c r="BB208" i="3" s="1"/>
  <c r="BB156" i="3"/>
  <c r="BB207" i="3" s="1"/>
  <c r="BB155" i="3"/>
  <c r="BB206" i="3" s="1"/>
  <c r="BC217" i="3"/>
  <c r="BB149" i="3"/>
  <c r="BB217" i="3" s="1"/>
  <c r="AZ208" i="3"/>
  <c r="BC207" i="3"/>
  <c r="BC206" i="3"/>
  <c r="AZ217" i="3"/>
  <c r="AZ206" i="3"/>
  <c r="AX217" i="3"/>
  <c r="AY166" i="3"/>
  <c r="AY217" i="3" s="1"/>
  <c r="BC208" i="3"/>
  <c r="AZ207" i="3"/>
  <c r="AY155" i="3"/>
  <c r="AY206" i="3" s="1"/>
  <c r="AY173" i="3"/>
  <c r="AY207" i="3" s="1"/>
  <c r="BA190" i="3"/>
  <c r="BA207" i="3" s="1"/>
  <c r="BA149" i="3"/>
  <c r="BA217" i="3" s="1"/>
  <c r="AX208" i="3"/>
  <c r="AX207" i="3"/>
  <c r="BB152" i="3"/>
  <c r="BB203" i="3" s="1"/>
  <c r="AZ203" i="3"/>
  <c r="BC203" i="3"/>
  <c r="AX206" i="3"/>
  <c r="AY209" i="3"/>
  <c r="AX209" i="3"/>
  <c r="BC209" i="3"/>
  <c r="AY205" i="3"/>
  <c r="AY204" i="3"/>
  <c r="BA204" i="3"/>
  <c r="AZ209" i="3"/>
  <c r="AX214" i="3"/>
  <c r="BB215" i="3"/>
  <c r="BA216" i="3"/>
  <c r="AY213" i="3"/>
  <c r="BB204" i="3"/>
  <c r="BA209" i="3"/>
  <c r="BA206" i="3"/>
  <c r="BA205" i="3"/>
  <c r="BD207" i="3"/>
  <c r="BD215" i="3"/>
  <c r="AX203" i="3"/>
  <c r="BA215" i="3"/>
  <c r="BA213" i="3"/>
  <c r="BA208" i="3"/>
  <c r="BD209" i="3"/>
  <c r="BD204" i="3"/>
  <c r="BB205" i="3"/>
  <c r="AZ214" i="3"/>
  <c r="AY180" i="3"/>
  <c r="AY163" i="3"/>
  <c r="AY169" i="3"/>
  <c r="AY152" i="3"/>
  <c r="AY215" i="3"/>
  <c r="AY208" i="3"/>
  <c r="BB213" i="3"/>
  <c r="BD163" i="3"/>
  <c r="BD216" i="3"/>
  <c r="BD206" i="3"/>
  <c r="BD205" i="3"/>
  <c r="BA197" i="3"/>
  <c r="BA146" i="3"/>
  <c r="BC214" i="3"/>
  <c r="BA186" i="3"/>
  <c r="BA135" i="3"/>
  <c r="BD152" i="3"/>
  <c r="AY216" i="3"/>
  <c r="BD213" i="3"/>
  <c r="BD217" i="3"/>
  <c r="BD208" i="3"/>
  <c r="BB216" i="3"/>
  <c r="BB209" i="3"/>
  <c r="BB146" i="3"/>
  <c r="BB163" i="3"/>
  <c r="AY214" i="3" l="1"/>
  <c r="BD214" i="3"/>
  <c r="BB214" i="3"/>
  <c r="BA214" i="3"/>
  <c r="AY203" i="3"/>
  <c r="BA203" i="3"/>
  <c r="BD203" i="3"/>
  <c r="CE18" i="3"/>
  <c r="CD18" i="3"/>
  <c r="CC18" i="3"/>
  <c r="CB18" i="3"/>
  <c r="BZ18" i="3"/>
  <c r="BY18" i="3"/>
  <c r="BX18" i="3"/>
  <c r="BW18" i="3"/>
  <c r="BU18" i="3"/>
  <c r="BT18" i="3"/>
  <c r="BS18" i="3"/>
  <c r="BR18" i="3"/>
  <c r="BP18" i="3"/>
  <c r="BO18" i="3"/>
  <c r="BN18" i="3"/>
  <c r="BM18" i="3"/>
  <c r="BK18" i="3"/>
  <c r="BJ18" i="3"/>
  <c r="BI18" i="3"/>
  <c r="BH18" i="3"/>
  <c r="BF18" i="3"/>
  <c r="CE17" i="3"/>
  <c r="CD17" i="3"/>
  <c r="CC17" i="3"/>
  <c r="CB17" i="3"/>
  <c r="BZ17" i="3"/>
  <c r="BY17" i="3"/>
  <c r="BX17" i="3"/>
  <c r="BW17" i="3"/>
  <c r="BU17" i="3"/>
  <c r="BT17" i="3"/>
  <c r="BS17" i="3"/>
  <c r="BR17" i="3"/>
  <c r="BP17" i="3"/>
  <c r="BO17" i="3"/>
  <c r="BN17" i="3"/>
  <c r="BM17" i="3"/>
  <c r="BK17" i="3"/>
  <c r="BJ17" i="3"/>
  <c r="BI17" i="3"/>
  <c r="BH17" i="3"/>
  <c r="BF17" i="3"/>
  <c r="CE16" i="3"/>
  <c r="CD16" i="3"/>
  <c r="CC16" i="3"/>
  <c r="CB16" i="3"/>
  <c r="BZ16" i="3"/>
  <c r="BY16" i="3"/>
  <c r="BX16" i="3"/>
  <c r="BW16" i="3"/>
  <c r="BU16" i="3"/>
  <c r="BT16" i="3"/>
  <c r="BS16" i="3"/>
  <c r="BR16" i="3"/>
  <c r="BP16" i="3"/>
  <c r="BO16" i="3"/>
  <c r="BN16" i="3"/>
  <c r="BM16" i="3"/>
  <c r="BK16" i="3"/>
  <c r="BJ16" i="3"/>
  <c r="BI16" i="3"/>
  <c r="BH16" i="3"/>
  <c r="BF16" i="3"/>
  <c r="CE15" i="3"/>
  <c r="CD15" i="3"/>
  <c r="CC15" i="3"/>
  <c r="CB15" i="3"/>
  <c r="BZ15" i="3"/>
  <c r="BY15" i="3"/>
  <c r="BX15" i="3"/>
  <c r="BW15" i="3"/>
  <c r="BU15" i="3"/>
  <c r="BT15" i="3"/>
  <c r="BS15" i="3"/>
  <c r="BR15" i="3"/>
  <c r="BP15" i="3"/>
  <c r="BO15" i="3"/>
  <c r="BN15" i="3"/>
  <c r="BM15" i="3"/>
  <c r="BK15" i="3"/>
  <c r="BJ15" i="3"/>
  <c r="BI15" i="3"/>
  <c r="BH15" i="3"/>
  <c r="BF15" i="3"/>
  <c r="CE14" i="3"/>
  <c r="CD14" i="3"/>
  <c r="CC14" i="3"/>
  <c r="CB14" i="3"/>
  <c r="BZ14" i="3"/>
  <c r="BY14" i="3"/>
  <c r="BX14" i="3"/>
  <c r="BW14" i="3"/>
  <c r="BU14" i="3"/>
  <c r="BT14" i="3"/>
  <c r="BS14" i="3"/>
  <c r="BR14" i="3"/>
  <c r="BP14" i="3"/>
  <c r="BO14" i="3"/>
  <c r="BN14" i="3"/>
  <c r="BM14" i="3"/>
  <c r="BK14" i="3"/>
  <c r="BJ14" i="3"/>
  <c r="BI14" i="3"/>
  <c r="BH14" i="3"/>
  <c r="BF14" i="3"/>
  <c r="CE13" i="3"/>
  <c r="CD13" i="3"/>
  <c r="CC13" i="3"/>
  <c r="CB13" i="3"/>
  <c r="BZ13" i="3"/>
  <c r="BY13" i="3"/>
  <c r="BX13" i="3"/>
  <c r="BW13" i="3"/>
  <c r="BU13" i="3"/>
  <c r="BT13" i="3"/>
  <c r="BS13" i="3"/>
  <c r="BR13" i="3"/>
  <c r="BP13" i="3"/>
  <c r="BO13" i="3"/>
  <c r="BN13" i="3"/>
  <c r="BM13" i="3"/>
  <c r="BK13" i="3"/>
  <c r="BJ13" i="3"/>
  <c r="BI13" i="3"/>
  <c r="BH13" i="3"/>
  <c r="BF13" i="3"/>
  <c r="CE12" i="3"/>
  <c r="CD12" i="3"/>
  <c r="CC12" i="3"/>
  <c r="CB12" i="3"/>
  <c r="BZ12" i="3"/>
  <c r="BY12" i="3"/>
  <c r="BX12" i="3"/>
  <c r="BW12" i="3"/>
  <c r="BU12" i="3"/>
  <c r="BT12" i="3"/>
  <c r="BS12" i="3"/>
  <c r="BR12" i="3"/>
  <c r="BP12" i="3"/>
  <c r="BO12" i="3"/>
  <c r="BN12" i="3"/>
  <c r="BM12" i="3"/>
  <c r="BK12" i="3"/>
  <c r="BJ12" i="3"/>
  <c r="BI12" i="3"/>
  <c r="BH12" i="3"/>
  <c r="BF12" i="3"/>
  <c r="CE11" i="3"/>
  <c r="CD11" i="3"/>
  <c r="CC11" i="3"/>
  <c r="CB11" i="3"/>
  <c r="BZ11" i="3"/>
  <c r="BY11" i="3"/>
  <c r="BX11" i="3"/>
  <c r="BW11" i="3"/>
  <c r="BU11" i="3"/>
  <c r="BT11" i="3"/>
  <c r="BS11" i="3"/>
  <c r="BR11" i="3"/>
  <c r="BP11" i="3"/>
  <c r="BO11" i="3"/>
  <c r="BN11" i="3"/>
  <c r="BM11" i="3"/>
  <c r="BK11" i="3"/>
  <c r="BJ11" i="3"/>
  <c r="BI11" i="3"/>
  <c r="BH11" i="3"/>
  <c r="BF11" i="3"/>
  <c r="CE10" i="3"/>
  <c r="CD10" i="3"/>
  <c r="CC10" i="3"/>
  <c r="CB10" i="3"/>
  <c r="BZ10" i="3"/>
  <c r="BY10" i="3"/>
  <c r="BX10" i="3"/>
  <c r="BW10" i="3"/>
  <c r="BU10" i="3"/>
  <c r="BT10" i="3"/>
  <c r="BS10" i="3"/>
  <c r="BR10" i="3"/>
  <c r="BP10" i="3"/>
  <c r="BO10" i="3"/>
  <c r="BN10" i="3"/>
  <c r="BM10" i="3"/>
  <c r="BK10" i="3"/>
  <c r="BJ10" i="3"/>
  <c r="BI10" i="3"/>
  <c r="BH10" i="3"/>
  <c r="BF10" i="3"/>
  <c r="CE9" i="3"/>
  <c r="CD9" i="3"/>
  <c r="CC9" i="3"/>
  <c r="CB9" i="3"/>
  <c r="BZ9" i="3"/>
  <c r="BY9" i="3"/>
  <c r="BX9" i="3"/>
  <c r="BW9" i="3"/>
  <c r="BU9" i="3"/>
  <c r="BT9" i="3"/>
  <c r="BS9" i="3"/>
  <c r="BR9" i="3"/>
  <c r="BP9" i="3"/>
  <c r="BO9" i="3"/>
  <c r="BN9" i="3"/>
  <c r="BM9" i="3"/>
  <c r="BK9" i="3"/>
  <c r="BJ9" i="3"/>
  <c r="BI9" i="3"/>
  <c r="BH9" i="3"/>
  <c r="BF9" i="3"/>
  <c r="CE8" i="3"/>
  <c r="CD8" i="3"/>
  <c r="CC8" i="3"/>
  <c r="CB8" i="3"/>
  <c r="BZ8" i="3"/>
  <c r="BY8" i="3"/>
  <c r="BX8" i="3"/>
  <c r="BW8" i="3"/>
  <c r="BU8" i="3"/>
  <c r="BT8" i="3"/>
  <c r="BS8" i="3"/>
  <c r="BR8" i="3"/>
  <c r="BP8" i="3"/>
  <c r="BO8" i="3"/>
  <c r="BN8" i="3"/>
  <c r="BM8" i="3"/>
  <c r="BK8" i="3"/>
  <c r="BJ8" i="3"/>
  <c r="BI8" i="3"/>
  <c r="BH8" i="3"/>
  <c r="BF8" i="3"/>
  <c r="CE7" i="3"/>
  <c r="CD7" i="3"/>
  <c r="CC7" i="3"/>
  <c r="CB7" i="3"/>
  <c r="BZ7" i="3"/>
  <c r="BY7" i="3"/>
  <c r="BX7" i="3"/>
  <c r="BW7" i="3"/>
  <c r="BU7" i="3"/>
  <c r="BT7" i="3"/>
  <c r="BS7" i="3"/>
  <c r="BR7" i="3"/>
  <c r="BP7" i="3"/>
  <c r="BO7" i="3"/>
  <c r="BN7" i="3"/>
  <c r="BM7" i="3"/>
  <c r="BK7" i="3"/>
  <c r="BJ7" i="3"/>
  <c r="BI7" i="3"/>
  <c r="BH7" i="3"/>
  <c r="BF7" i="3"/>
  <c r="CE6" i="3"/>
  <c r="CD6" i="3"/>
  <c r="CC6" i="3"/>
  <c r="CB6" i="3"/>
  <c r="BZ6" i="3"/>
  <c r="BY6" i="3"/>
  <c r="BX6" i="3"/>
  <c r="BW6" i="3"/>
  <c r="BU6" i="3"/>
  <c r="BT6" i="3"/>
  <c r="BS6" i="3"/>
  <c r="BR6" i="3"/>
  <c r="BP6" i="3"/>
  <c r="BO6" i="3"/>
  <c r="BN6" i="3"/>
  <c r="BM6" i="3"/>
  <c r="BK6" i="3"/>
  <c r="BJ6" i="3"/>
  <c r="BI6" i="3"/>
  <c r="BH6" i="3"/>
  <c r="BF6" i="3"/>
  <c r="CE5" i="3"/>
  <c r="CD5" i="3"/>
  <c r="CC5" i="3"/>
  <c r="CB5" i="3"/>
  <c r="BZ5" i="3"/>
  <c r="BY5" i="3"/>
  <c r="BX5" i="3"/>
  <c r="BW5" i="3"/>
  <c r="BU5" i="3"/>
  <c r="BT5" i="3"/>
  <c r="BS5" i="3"/>
  <c r="BR5" i="3"/>
  <c r="BP5" i="3"/>
  <c r="BO5" i="3"/>
  <c r="BN5" i="3"/>
  <c r="BM5" i="3"/>
  <c r="BK5" i="3"/>
  <c r="BJ5" i="3"/>
  <c r="BI5" i="3"/>
  <c r="BH5" i="3"/>
  <c r="BF5" i="3"/>
  <c r="CE4" i="3"/>
  <c r="CD4" i="3"/>
  <c r="CC4" i="3"/>
  <c r="CB4" i="3"/>
  <c r="BZ4" i="3"/>
  <c r="BY4" i="3"/>
  <c r="BX4" i="3"/>
  <c r="BW4" i="3"/>
  <c r="BU4" i="3"/>
  <c r="BT4" i="3"/>
  <c r="BS4" i="3"/>
  <c r="BR4" i="3"/>
  <c r="BP4" i="3"/>
  <c r="BO4" i="3"/>
  <c r="BN4" i="3"/>
  <c r="BM4" i="3"/>
  <c r="BK4" i="3"/>
  <c r="BJ4" i="3"/>
  <c r="BI4" i="3"/>
  <c r="BH4" i="3"/>
  <c r="BF4" i="3"/>
  <c r="BG4" i="3" l="1"/>
  <c r="BQ4" i="3"/>
  <c r="CA4" i="3"/>
  <c r="BG5" i="3"/>
  <c r="BQ5" i="3"/>
  <c r="CA5" i="3"/>
  <c r="BG6" i="3"/>
  <c r="BV6" i="3"/>
  <c r="CF6" i="3"/>
  <c r="BL7" i="3"/>
  <c r="BQ7" i="3"/>
  <c r="CA7" i="3"/>
  <c r="BG8" i="3"/>
  <c r="BQ8" i="3"/>
  <c r="CA8" i="3"/>
  <c r="BL9" i="3"/>
  <c r="BV9" i="3"/>
  <c r="CF9" i="3"/>
  <c r="BL10" i="3"/>
  <c r="BV10" i="3"/>
  <c r="CF10" i="3"/>
  <c r="BL11" i="3"/>
  <c r="BV11" i="3"/>
  <c r="CF11" i="3"/>
  <c r="BL12" i="3"/>
  <c r="BV12" i="3"/>
  <c r="CF12" i="3"/>
  <c r="BL13" i="3"/>
  <c r="BV13" i="3"/>
  <c r="CF13" i="3"/>
  <c r="BG14" i="3"/>
  <c r="BQ14" i="3"/>
  <c r="CA14" i="3"/>
  <c r="BG15" i="3"/>
  <c r="BL15" i="3"/>
  <c r="BV15" i="3"/>
  <c r="CA15" i="3"/>
  <c r="BG16" i="3"/>
  <c r="BL16" i="3"/>
  <c r="BQ16" i="3"/>
  <c r="CA16" i="3"/>
  <c r="CF16" i="3"/>
  <c r="BG17" i="3"/>
  <c r="BL17" i="3"/>
  <c r="BQ17" i="3"/>
  <c r="BV17" i="3"/>
  <c r="CA17" i="3"/>
  <c r="CF17" i="3"/>
  <c r="BG18" i="3"/>
  <c r="BL18" i="3"/>
  <c r="BQ18" i="3"/>
  <c r="BV18" i="3"/>
  <c r="CA18" i="3"/>
  <c r="CF18" i="3"/>
  <c r="BL4" i="3"/>
  <c r="BV4" i="3"/>
  <c r="CF4" i="3"/>
  <c r="BL5" i="3"/>
  <c r="BV5" i="3"/>
  <c r="CF5" i="3"/>
  <c r="BL6" i="3"/>
  <c r="BQ6" i="3"/>
  <c r="CA6" i="3"/>
  <c r="BG7" i="3"/>
  <c r="BV7" i="3"/>
  <c r="CF7" i="3"/>
  <c r="BL8" i="3"/>
  <c r="BV8" i="3"/>
  <c r="CF8" i="3"/>
  <c r="BG9" i="3"/>
  <c r="BQ9" i="3"/>
  <c r="CA9" i="3"/>
  <c r="BG10" i="3"/>
  <c r="BQ10" i="3"/>
  <c r="CA10" i="3"/>
  <c r="BG11" i="3"/>
  <c r="BQ11" i="3"/>
  <c r="CA11" i="3"/>
  <c r="BG12" i="3"/>
  <c r="BQ12" i="3"/>
  <c r="CA12" i="3"/>
  <c r="BG13" i="3"/>
  <c r="BQ13" i="3"/>
  <c r="CA13" i="3"/>
  <c r="BL14" i="3"/>
  <c r="BV14" i="3"/>
  <c r="CF14" i="3"/>
  <c r="BQ15" i="3"/>
  <c r="CF15" i="3"/>
  <c r="BV16" i="3"/>
  <c r="O38" i="1"/>
  <c r="P38" i="1" s="1"/>
  <c r="O37" i="1"/>
  <c r="P37" i="1" s="1"/>
  <c r="O36" i="1"/>
  <c r="P36" i="1" s="1"/>
  <c r="O35" i="1"/>
  <c r="P35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L24" i="1" l="1"/>
  <c r="M24" i="1"/>
  <c r="N24" i="1"/>
  <c r="K28" i="1"/>
  <c r="M28" i="1"/>
  <c r="N28" i="1"/>
  <c r="K32" i="1"/>
  <c r="M32" i="1"/>
  <c r="N32" i="1"/>
  <c r="K36" i="1"/>
  <c r="M36" i="1"/>
  <c r="N36" i="1"/>
  <c r="K25" i="1"/>
  <c r="N25" i="1"/>
  <c r="M25" i="1"/>
  <c r="K29" i="1"/>
  <c r="N29" i="1"/>
  <c r="M29" i="1"/>
  <c r="K33" i="1"/>
  <c r="N33" i="1"/>
  <c r="M33" i="1"/>
  <c r="K37" i="1"/>
  <c r="N37" i="1"/>
  <c r="M37" i="1"/>
  <c r="K26" i="1"/>
  <c r="N26" i="1"/>
  <c r="M26" i="1"/>
  <c r="K30" i="1"/>
  <c r="N30" i="1"/>
  <c r="M30" i="1"/>
  <c r="K34" i="1"/>
  <c r="N34" i="1"/>
  <c r="M34" i="1"/>
  <c r="K38" i="1"/>
  <c r="N38" i="1"/>
  <c r="M38" i="1"/>
  <c r="K27" i="1"/>
  <c r="N27" i="1"/>
  <c r="M27" i="1"/>
  <c r="K31" i="1"/>
  <c r="N31" i="1"/>
  <c r="M31" i="1"/>
  <c r="K35" i="1"/>
  <c r="N35" i="1"/>
  <c r="M35" i="1"/>
  <c r="L25" i="1"/>
  <c r="L29" i="1"/>
  <c r="L33" i="1"/>
  <c r="L37" i="1"/>
  <c r="L26" i="1"/>
  <c r="L30" i="1"/>
  <c r="L34" i="1"/>
  <c r="L38" i="1"/>
  <c r="L27" i="1"/>
  <c r="L31" i="1"/>
  <c r="L35" i="1"/>
  <c r="K24" i="1"/>
  <c r="L28" i="1"/>
  <c r="L32" i="1"/>
  <c r="L36" i="1"/>
  <c r="V176" i="2" l="1"/>
  <c r="V64" i="2"/>
  <c r="V67" i="2"/>
  <c r="V24" i="2"/>
  <c r="V165" i="2"/>
  <c r="V149" i="2"/>
  <c r="V68" i="2"/>
  <c r="V104" i="2"/>
  <c r="V89" i="2"/>
  <c r="V31" i="2"/>
  <c r="V182" i="2"/>
  <c r="V128" i="2"/>
  <c r="V117" i="2"/>
  <c r="V44" i="2"/>
  <c r="V198" i="2"/>
  <c r="V50" i="2"/>
  <c r="V90" i="2"/>
  <c r="V105" i="2"/>
  <c r="V29" i="2"/>
  <c r="V123" i="2"/>
  <c r="V28" i="2"/>
  <c r="V54" i="2"/>
  <c r="V191" i="2"/>
  <c r="V206" i="2"/>
  <c r="V108" i="2"/>
  <c r="V109" i="2"/>
  <c r="V85" i="2"/>
  <c r="V16" i="2"/>
  <c r="V18" i="2"/>
  <c r="V79" i="2"/>
  <c r="V163" i="2"/>
  <c r="V52" i="2"/>
  <c r="V190" i="2"/>
  <c r="V213" i="2"/>
  <c r="V15" i="2"/>
  <c r="V21" i="2"/>
  <c r="V134" i="2"/>
  <c r="V47" i="2"/>
  <c r="V173" i="2"/>
  <c r="V102" i="2"/>
  <c r="V181" i="2"/>
  <c r="V184" i="2"/>
  <c r="V139" i="2"/>
  <c r="V114" i="2"/>
  <c r="V150" i="2"/>
  <c r="V199" i="2"/>
  <c r="V25" i="2"/>
  <c r="V153" i="2"/>
  <c r="V193" i="2"/>
  <c r="V216" i="2"/>
  <c r="V94" i="2"/>
  <c r="V167" i="2"/>
  <c r="V132" i="2"/>
  <c r="V40" i="2"/>
  <c r="V111" i="2"/>
  <c r="V166" i="2"/>
  <c r="V110" i="2"/>
  <c r="V185" i="2"/>
  <c r="V154" i="2"/>
  <c r="V95" i="2"/>
  <c r="V12" i="2"/>
  <c r="V11" i="2"/>
  <c r="V202" i="2"/>
  <c r="V57" i="2"/>
  <c r="V59" i="2"/>
  <c r="V92" i="2"/>
  <c r="V13" i="2"/>
  <c r="V48" i="2"/>
  <c r="V86" i="2"/>
  <c r="V30" i="2"/>
  <c r="V120" i="2"/>
  <c r="V49" i="2"/>
  <c r="V138" i="2"/>
  <c r="V194" i="2"/>
  <c r="V119" i="2"/>
  <c r="V76" i="2"/>
  <c r="V35" i="2"/>
  <c r="V113" i="2"/>
  <c r="V26" i="2"/>
  <c r="V99" i="2"/>
  <c r="V207" i="2"/>
  <c r="V183" i="2"/>
  <c r="V81" i="2"/>
  <c r="V126" i="2"/>
  <c r="V83" i="2"/>
  <c r="V177" i="2"/>
  <c r="V186" i="2"/>
  <c r="V7" i="2"/>
  <c r="V152" i="2"/>
  <c r="V98" i="2"/>
  <c r="V188" i="2"/>
  <c r="V10" i="2"/>
  <c r="V211" i="2"/>
  <c r="V116" i="2"/>
  <c r="V141" i="2"/>
  <c r="V169" i="2"/>
  <c r="V74" i="2"/>
  <c r="V91" i="2"/>
  <c r="V62" i="2"/>
  <c r="V58" i="2"/>
  <c r="V192" i="2"/>
  <c r="V136" i="2"/>
  <c r="V43" i="2"/>
  <c r="V210" i="2"/>
  <c r="V65" i="2"/>
  <c r="V189" i="2"/>
  <c r="V61" i="2"/>
  <c r="V84" i="2"/>
  <c r="V168" i="2"/>
  <c r="V174" i="2"/>
  <c r="V27" i="2"/>
  <c r="V69" i="2"/>
  <c r="V106" i="2"/>
  <c r="V151" i="2"/>
  <c r="V101" i="2"/>
  <c r="V60" i="2"/>
  <c r="V212" i="2"/>
  <c r="V17" i="2"/>
  <c r="V121" i="2"/>
  <c r="V147" i="2"/>
  <c r="V148" i="2"/>
  <c r="V130" i="2"/>
  <c r="V100" i="2"/>
  <c r="V200" i="2"/>
  <c r="V118" i="2"/>
  <c r="V161" i="2"/>
  <c r="V201" i="2"/>
  <c r="V196" i="2"/>
  <c r="V46" i="2"/>
  <c r="V72" i="2"/>
  <c r="V51" i="2"/>
  <c r="V133" i="2"/>
  <c r="V214" i="2"/>
  <c r="V162" i="2"/>
  <c r="V63" i="2"/>
  <c r="V22" i="2"/>
  <c r="V42" i="2"/>
  <c r="V208" i="2"/>
  <c r="V9" i="2"/>
  <c r="V80" i="2"/>
  <c r="V122" i="2"/>
  <c r="V170" i="2"/>
  <c r="V137" i="2"/>
  <c r="V172" i="2"/>
  <c r="V107" i="2"/>
  <c r="V82" i="2"/>
  <c r="V145" i="2"/>
  <c r="V96" i="2"/>
  <c r="V197" i="2"/>
  <c r="V215" i="2"/>
  <c r="V70" i="2"/>
  <c r="V38" i="2"/>
  <c r="V156" i="2"/>
  <c r="V37" i="2"/>
  <c r="V187" i="2"/>
  <c r="V73" i="2"/>
  <c r="V180" i="2"/>
  <c r="V155" i="2"/>
  <c r="V71" i="2"/>
  <c r="V93" i="2"/>
  <c r="V146" i="2"/>
  <c r="V164" i="2"/>
  <c r="V75" i="2"/>
  <c r="V56" i="2"/>
  <c r="V20" i="2"/>
  <c r="V171" i="2"/>
  <c r="V36" i="2"/>
  <c r="V124" i="2"/>
  <c r="V32" i="2"/>
  <c r="V39" i="2"/>
  <c r="V179" i="2"/>
  <c r="V135" i="2"/>
  <c r="V87" i="2"/>
  <c r="V41" i="2"/>
  <c r="V204" i="2"/>
  <c r="V129" i="2"/>
  <c r="V33" i="2"/>
  <c r="V55" i="2"/>
  <c r="V178" i="2"/>
  <c r="V115" i="2"/>
  <c r="V143" i="2"/>
  <c r="V23" i="2"/>
  <c r="V158" i="2"/>
  <c r="V97" i="2"/>
  <c r="V88" i="2"/>
  <c r="V159" i="2"/>
  <c r="V157" i="2"/>
  <c r="V125" i="2"/>
  <c r="V66" i="2"/>
  <c r="V8" i="2"/>
  <c r="V45" i="2"/>
  <c r="V209" i="2"/>
  <c r="V195" i="2"/>
  <c r="V78" i="2"/>
  <c r="V203" i="2"/>
  <c r="V34" i="2"/>
  <c r="V144" i="2"/>
  <c r="V160" i="2"/>
  <c r="V142" i="2"/>
  <c r="V14" i="2"/>
  <c r="V103" i="2"/>
  <c r="V112" i="2"/>
  <c r="V131" i="2"/>
  <c r="V19" i="2"/>
  <c r="V127" i="2"/>
  <c r="V140" i="2"/>
  <c r="V77" i="2"/>
  <c r="V53" i="2"/>
  <c r="V175" i="2"/>
  <c r="V205" i="2"/>
  <c r="X53" i="2" l="1"/>
  <c r="Z53" i="2"/>
  <c r="AA53" i="2"/>
  <c r="AE53" i="2"/>
  <c r="AC53" i="2"/>
  <c r="AB53" i="2"/>
  <c r="W53" i="2"/>
  <c r="Y53" i="2"/>
  <c r="AD53" i="2"/>
  <c r="AB209" i="2"/>
  <c r="AE209" i="2"/>
  <c r="AC209" i="2"/>
  <c r="Y209" i="2"/>
  <c r="Z209" i="2"/>
  <c r="AA209" i="2"/>
  <c r="W209" i="2"/>
  <c r="AD209" i="2"/>
  <c r="X209" i="2"/>
  <c r="W129" i="2"/>
  <c r="AA129" i="2"/>
  <c r="Z129" i="2"/>
  <c r="AC129" i="2"/>
  <c r="AD129" i="2"/>
  <c r="Y129" i="2"/>
  <c r="AB129" i="2"/>
  <c r="AE129" i="2"/>
  <c r="X129" i="2"/>
  <c r="AD93" i="2"/>
  <c r="AE93" i="2"/>
  <c r="Z93" i="2"/>
  <c r="X93" i="2"/>
  <c r="W93" i="2"/>
  <c r="AB93" i="2"/>
  <c r="AC93" i="2"/>
  <c r="Y93" i="2"/>
  <c r="AA93" i="2"/>
  <c r="AA22" i="2"/>
  <c r="X22" i="2"/>
  <c r="Z22" i="2"/>
  <c r="Y22" i="2"/>
  <c r="AC22" i="2"/>
  <c r="W22" i="2"/>
  <c r="AD22" i="2"/>
  <c r="AE22" i="2"/>
  <c r="AB22" i="2"/>
  <c r="X147" i="2"/>
  <c r="AD147" i="2"/>
  <c r="AA147" i="2"/>
  <c r="Y147" i="2"/>
  <c r="W147" i="2"/>
  <c r="AB147" i="2"/>
  <c r="AE147" i="2"/>
  <c r="Z147" i="2"/>
  <c r="AC147" i="2"/>
  <c r="AE210" i="2"/>
  <c r="Z210" i="2"/>
  <c r="AD210" i="2"/>
  <c r="AC210" i="2"/>
  <c r="AB210" i="2"/>
  <c r="Y210" i="2"/>
  <c r="X210" i="2"/>
  <c r="W210" i="2"/>
  <c r="AA210" i="2"/>
  <c r="W7" i="2"/>
  <c r="AE7" i="2"/>
  <c r="AA7" i="2"/>
  <c r="AD7" i="2"/>
  <c r="X7" i="2"/>
  <c r="AB7" i="2"/>
  <c r="AC7" i="2"/>
  <c r="Z7" i="2"/>
  <c r="Y7" i="2"/>
  <c r="W49" i="2"/>
  <c r="Y49" i="2"/>
  <c r="AA49" i="2"/>
  <c r="AC49" i="2"/>
  <c r="AD49" i="2"/>
  <c r="AE49" i="2"/>
  <c r="Z49" i="2"/>
  <c r="X49" i="2"/>
  <c r="AB49" i="2"/>
  <c r="AD166" i="2"/>
  <c r="W166" i="2"/>
  <c r="AE166" i="2"/>
  <c r="AC166" i="2"/>
  <c r="AB166" i="2"/>
  <c r="Y166" i="2"/>
  <c r="AA166" i="2"/>
  <c r="X166" i="2"/>
  <c r="Z166" i="2"/>
  <c r="AC102" i="2"/>
  <c r="Y102" i="2"/>
  <c r="AB102" i="2"/>
  <c r="AD102" i="2"/>
  <c r="AA102" i="2"/>
  <c r="W102" i="2"/>
  <c r="Z102" i="2"/>
  <c r="X102" i="2"/>
  <c r="AE102" i="2"/>
  <c r="AB206" i="2"/>
  <c r="AC206" i="2"/>
  <c r="AE206" i="2"/>
  <c r="W206" i="2"/>
  <c r="X206" i="2"/>
  <c r="AA206" i="2"/>
  <c r="AD206" i="2"/>
  <c r="Z206" i="2"/>
  <c r="Y206" i="2"/>
  <c r="Y104" i="2"/>
  <c r="AD104" i="2"/>
  <c r="AE104" i="2"/>
  <c r="AA104" i="2"/>
  <c r="AB104" i="2"/>
  <c r="Z104" i="2"/>
  <c r="X104" i="2"/>
  <c r="AC104" i="2"/>
  <c r="W104" i="2"/>
  <c r="W142" i="2"/>
  <c r="AD142" i="2"/>
  <c r="AC142" i="2"/>
  <c r="AA142" i="2"/>
  <c r="Z142" i="2"/>
  <c r="AE142" i="2"/>
  <c r="AB142" i="2"/>
  <c r="Y142" i="2"/>
  <c r="X142" i="2"/>
  <c r="X158" i="2"/>
  <c r="AE158" i="2"/>
  <c r="AA158" i="2"/>
  <c r="Y158" i="2"/>
  <c r="AB158" i="2"/>
  <c r="AD158" i="2"/>
  <c r="Z158" i="2"/>
  <c r="AC158" i="2"/>
  <c r="W158" i="2"/>
  <c r="W36" i="2"/>
  <c r="AE36" i="2"/>
  <c r="AC36" i="2"/>
  <c r="AA36" i="2"/>
  <c r="AD36" i="2"/>
  <c r="AB36" i="2"/>
  <c r="Y36" i="2"/>
  <c r="Z36" i="2"/>
  <c r="X36" i="2"/>
  <c r="Y70" i="2"/>
  <c r="Z70" i="2"/>
  <c r="AB70" i="2"/>
  <c r="AD70" i="2"/>
  <c r="AC70" i="2"/>
  <c r="AA70" i="2"/>
  <c r="X70" i="2"/>
  <c r="W70" i="2"/>
  <c r="AE70" i="2"/>
  <c r="AC63" i="2"/>
  <c r="AB63" i="2"/>
  <c r="AA63" i="2"/>
  <c r="X63" i="2"/>
  <c r="Z63" i="2"/>
  <c r="AE63" i="2"/>
  <c r="AD63" i="2"/>
  <c r="Y63" i="2"/>
  <c r="W63" i="2"/>
  <c r="AE121" i="2"/>
  <c r="AD121" i="2"/>
  <c r="Z121" i="2"/>
  <c r="W121" i="2"/>
  <c r="AA121" i="2"/>
  <c r="Y121" i="2"/>
  <c r="AB121" i="2"/>
  <c r="AC121" i="2"/>
  <c r="X121" i="2"/>
  <c r="AD43" i="2"/>
  <c r="Z43" i="2"/>
  <c r="AC43" i="2"/>
  <c r="AE43" i="2"/>
  <c r="W43" i="2"/>
  <c r="AA43" i="2"/>
  <c r="AB43" i="2"/>
  <c r="Y43" i="2"/>
  <c r="X43" i="2"/>
  <c r="AA186" i="2"/>
  <c r="Y186" i="2"/>
  <c r="AB186" i="2"/>
  <c r="AD186" i="2"/>
  <c r="AC186" i="2"/>
  <c r="X186" i="2"/>
  <c r="Z186" i="2"/>
  <c r="W186" i="2"/>
  <c r="AE186" i="2"/>
  <c r="Z120" i="2"/>
  <c r="AE120" i="2"/>
  <c r="X120" i="2"/>
  <c r="Y120" i="2"/>
  <c r="AB120" i="2"/>
  <c r="AA120" i="2"/>
  <c r="AC120" i="2"/>
  <c r="AD120" i="2"/>
  <c r="W120" i="2"/>
  <c r="AE111" i="2"/>
  <c r="Z111" i="2"/>
  <c r="AA111" i="2"/>
  <c r="X111" i="2"/>
  <c r="W111" i="2"/>
  <c r="AD111" i="2"/>
  <c r="AB111" i="2"/>
  <c r="Y111" i="2"/>
  <c r="AC111" i="2"/>
  <c r="AC173" i="2"/>
  <c r="X173" i="2"/>
  <c r="Y173" i="2"/>
  <c r="AB173" i="2"/>
  <c r="AA173" i="2"/>
  <c r="Z173" i="2"/>
  <c r="W173" i="2"/>
  <c r="AE173" i="2"/>
  <c r="AD173" i="2"/>
  <c r="Z191" i="2"/>
  <c r="AB191" i="2"/>
  <c r="Y191" i="2"/>
  <c r="AA191" i="2"/>
  <c r="X191" i="2"/>
  <c r="AC191" i="2"/>
  <c r="AE191" i="2"/>
  <c r="AD191" i="2"/>
  <c r="W191" i="2"/>
  <c r="AD68" i="2"/>
  <c r="AB68" i="2"/>
  <c r="Z68" i="2"/>
  <c r="Y68" i="2"/>
  <c r="AE68" i="2"/>
  <c r="AA68" i="2"/>
  <c r="X68" i="2"/>
  <c r="AC68" i="2"/>
  <c r="W68" i="2"/>
  <c r="W160" i="2"/>
  <c r="AA160" i="2"/>
  <c r="AB160" i="2"/>
  <c r="Y160" i="2"/>
  <c r="AC160" i="2"/>
  <c r="X160" i="2"/>
  <c r="AE160" i="2"/>
  <c r="AD160" i="2"/>
  <c r="Z160" i="2"/>
  <c r="W23" i="2"/>
  <c r="AA23" i="2"/>
  <c r="Z23" i="2"/>
  <c r="AD23" i="2"/>
  <c r="AE23" i="2"/>
  <c r="Y23" i="2"/>
  <c r="AB23" i="2"/>
  <c r="AC23" i="2"/>
  <c r="X23" i="2"/>
  <c r="W41" i="2"/>
  <c r="AD41" i="2"/>
  <c r="AB41" i="2"/>
  <c r="AC41" i="2"/>
  <c r="X41" i="2"/>
  <c r="AA41" i="2"/>
  <c r="AE41" i="2"/>
  <c r="Z41" i="2"/>
  <c r="Y41" i="2"/>
  <c r="W171" i="2"/>
  <c r="Z171" i="2"/>
  <c r="AB171" i="2"/>
  <c r="X171" i="2"/>
  <c r="AE171" i="2"/>
  <c r="AD171" i="2"/>
  <c r="Y171" i="2"/>
  <c r="AC171" i="2"/>
  <c r="AA171" i="2"/>
  <c r="AA155" i="2"/>
  <c r="X155" i="2"/>
  <c r="AC155" i="2"/>
  <c r="W155" i="2"/>
  <c r="Z155" i="2"/>
  <c r="AB155" i="2"/>
  <c r="AE155" i="2"/>
  <c r="Y155" i="2"/>
  <c r="AD155" i="2"/>
  <c r="AB215" i="2"/>
  <c r="X215" i="2"/>
  <c r="AD215" i="2"/>
  <c r="Z215" i="2"/>
  <c r="AA215" i="2"/>
  <c r="AC215" i="2"/>
  <c r="W215" i="2"/>
  <c r="Y215" i="2"/>
  <c r="AE215" i="2"/>
  <c r="AC170" i="2"/>
  <c r="AA170" i="2"/>
  <c r="Y170" i="2"/>
  <c r="AE170" i="2"/>
  <c r="AD170" i="2"/>
  <c r="X170" i="2"/>
  <c r="W170" i="2"/>
  <c r="Z170" i="2"/>
  <c r="AB170" i="2"/>
  <c r="W162" i="2"/>
  <c r="AE162" i="2"/>
  <c r="Z162" i="2"/>
  <c r="AD162" i="2"/>
  <c r="X162" i="2"/>
  <c r="AA162" i="2"/>
  <c r="AB162" i="2"/>
  <c r="AC162" i="2"/>
  <c r="Y162" i="2"/>
  <c r="X161" i="2"/>
  <c r="AD161" i="2"/>
  <c r="AB161" i="2"/>
  <c r="AE161" i="2"/>
  <c r="AA161" i="2"/>
  <c r="AC161" i="2"/>
  <c r="Z161" i="2"/>
  <c r="W161" i="2"/>
  <c r="Y161" i="2"/>
  <c r="Z17" i="2"/>
  <c r="AC17" i="2"/>
  <c r="X17" i="2"/>
  <c r="Y17" i="2"/>
  <c r="AE17" i="2"/>
  <c r="AA17" i="2"/>
  <c r="AB17" i="2"/>
  <c r="AD17" i="2"/>
  <c r="W17" i="2"/>
  <c r="AA174" i="2"/>
  <c r="Y174" i="2"/>
  <c r="Z174" i="2"/>
  <c r="AB174" i="2"/>
  <c r="X174" i="2"/>
  <c r="W174" i="2"/>
  <c r="AE174" i="2"/>
  <c r="AC174" i="2"/>
  <c r="AD174" i="2"/>
  <c r="X136" i="2"/>
  <c r="AB136" i="2"/>
  <c r="AE136" i="2"/>
  <c r="W136" i="2"/>
  <c r="Y136" i="2"/>
  <c r="AA136" i="2"/>
  <c r="AD136" i="2"/>
  <c r="Z136" i="2"/>
  <c r="AC136" i="2"/>
  <c r="W116" i="2"/>
  <c r="AA116" i="2"/>
  <c r="AB116" i="2"/>
  <c r="AD116" i="2"/>
  <c r="AE116" i="2"/>
  <c r="Y116" i="2"/>
  <c r="Z116" i="2"/>
  <c r="AC116" i="2"/>
  <c r="X116" i="2"/>
  <c r="AB177" i="2"/>
  <c r="AC177" i="2"/>
  <c r="AE177" i="2"/>
  <c r="AA177" i="2"/>
  <c r="Y177" i="2"/>
  <c r="X177" i="2"/>
  <c r="W177" i="2"/>
  <c r="Z177" i="2"/>
  <c r="AD177" i="2"/>
  <c r="Z113" i="2"/>
  <c r="W113" i="2"/>
  <c r="X113" i="2"/>
  <c r="AD113" i="2"/>
  <c r="Y113" i="2"/>
  <c r="AC113" i="2"/>
  <c r="AE113" i="2"/>
  <c r="AB113" i="2"/>
  <c r="AA113" i="2"/>
  <c r="AD30" i="2"/>
  <c r="AB30" i="2"/>
  <c r="AC30" i="2"/>
  <c r="AE30" i="2"/>
  <c r="W30" i="2"/>
  <c r="Y30" i="2"/>
  <c r="Z30" i="2"/>
  <c r="AA30" i="2"/>
  <c r="X30" i="2"/>
  <c r="X11" i="2"/>
  <c r="AA11" i="2"/>
  <c r="AC11" i="2"/>
  <c r="AB11" i="2"/>
  <c r="AE11" i="2"/>
  <c r="W11" i="2"/>
  <c r="Y11" i="2"/>
  <c r="Z11" i="2"/>
  <c r="AD11" i="2"/>
  <c r="AE40" i="2"/>
  <c r="AA40" i="2"/>
  <c r="Y40" i="2"/>
  <c r="AB40" i="2"/>
  <c r="AC40" i="2"/>
  <c r="Z40" i="2"/>
  <c r="AD40" i="2"/>
  <c r="X40" i="2"/>
  <c r="W40" i="2"/>
  <c r="AC199" i="2"/>
  <c r="AB199" i="2"/>
  <c r="AE199" i="2"/>
  <c r="X199" i="2"/>
  <c r="Z199" i="2"/>
  <c r="W199" i="2"/>
  <c r="AA199" i="2"/>
  <c r="Y199" i="2"/>
  <c r="AD199" i="2"/>
  <c r="AB47" i="2"/>
  <c r="Z47" i="2"/>
  <c r="AA47" i="2"/>
  <c r="Y47" i="2"/>
  <c r="AE47" i="2"/>
  <c r="X47" i="2"/>
  <c r="AD47" i="2"/>
  <c r="W47" i="2"/>
  <c r="AC47" i="2"/>
  <c r="AB79" i="2"/>
  <c r="Z79" i="2"/>
  <c r="AA79" i="2"/>
  <c r="Y79" i="2"/>
  <c r="AC79" i="2"/>
  <c r="AE79" i="2"/>
  <c r="X79" i="2"/>
  <c r="AD79" i="2"/>
  <c r="W79" i="2"/>
  <c r="Z54" i="2"/>
  <c r="W54" i="2"/>
  <c r="AB54" i="2"/>
  <c r="AD54" i="2"/>
  <c r="AE54" i="2"/>
  <c r="AA54" i="2"/>
  <c r="X54" i="2"/>
  <c r="AC54" i="2"/>
  <c r="Y54" i="2"/>
  <c r="Z44" i="2"/>
  <c r="Y44" i="2"/>
  <c r="X44" i="2"/>
  <c r="AE44" i="2"/>
  <c r="AD44" i="2"/>
  <c r="AB44" i="2"/>
  <c r="AA44" i="2"/>
  <c r="W44" i="2"/>
  <c r="AC44" i="2"/>
  <c r="AB149" i="2"/>
  <c r="AE149" i="2"/>
  <c r="AC149" i="2"/>
  <c r="AD149" i="2"/>
  <c r="X149" i="2"/>
  <c r="AA149" i="2"/>
  <c r="Y149" i="2"/>
  <c r="W149" i="2"/>
  <c r="Z149" i="2"/>
  <c r="AA125" i="2"/>
  <c r="Z125" i="2"/>
  <c r="X125" i="2"/>
  <c r="AD125" i="2"/>
  <c r="AB125" i="2"/>
  <c r="W125" i="2"/>
  <c r="AE125" i="2"/>
  <c r="AC125" i="2"/>
  <c r="Y125" i="2"/>
  <c r="AA14" i="2"/>
  <c r="AC14" i="2"/>
  <c r="AE14" i="2"/>
  <c r="AD14" i="2"/>
  <c r="Y14" i="2"/>
  <c r="AB14" i="2"/>
  <c r="X14" i="2"/>
  <c r="Z14" i="2"/>
  <c r="W14" i="2"/>
  <c r="AC97" i="2"/>
  <c r="Z97" i="2"/>
  <c r="X97" i="2"/>
  <c r="AA97" i="2"/>
  <c r="AE97" i="2"/>
  <c r="AD97" i="2"/>
  <c r="AB97" i="2"/>
  <c r="Y97" i="2"/>
  <c r="W97" i="2"/>
  <c r="AE124" i="2"/>
  <c r="Z124" i="2"/>
  <c r="AB124" i="2"/>
  <c r="X124" i="2"/>
  <c r="Y124" i="2"/>
  <c r="AC124" i="2"/>
  <c r="AD124" i="2"/>
  <c r="W124" i="2"/>
  <c r="AA124" i="2"/>
  <c r="AC38" i="2"/>
  <c r="Y38" i="2"/>
  <c r="AA38" i="2"/>
  <c r="Z38" i="2"/>
  <c r="AE38" i="2"/>
  <c r="AD38" i="2"/>
  <c r="W38" i="2"/>
  <c r="AB38" i="2"/>
  <c r="X38" i="2"/>
  <c r="W172" i="2"/>
  <c r="AA172" i="2"/>
  <c r="Z172" i="2"/>
  <c r="X172" i="2"/>
  <c r="Y172" i="2"/>
  <c r="AD172" i="2"/>
  <c r="AE172" i="2"/>
  <c r="AC172" i="2"/>
  <c r="AB172" i="2"/>
  <c r="W196" i="2"/>
  <c r="AD196" i="2"/>
  <c r="AA196" i="2"/>
  <c r="Y196" i="2"/>
  <c r="AE196" i="2"/>
  <c r="X196" i="2"/>
  <c r="Z196" i="2"/>
  <c r="AB196" i="2"/>
  <c r="AC196" i="2"/>
  <c r="AC69" i="2"/>
  <c r="Z69" i="2"/>
  <c r="AB69" i="2"/>
  <c r="Y69" i="2"/>
  <c r="AA69" i="2"/>
  <c r="AE69" i="2"/>
  <c r="W69" i="2"/>
  <c r="X69" i="2"/>
  <c r="AD69" i="2"/>
  <c r="AA169" i="2"/>
  <c r="X169" i="2"/>
  <c r="W169" i="2"/>
  <c r="AB169" i="2"/>
  <c r="AC169" i="2"/>
  <c r="Y169" i="2"/>
  <c r="AD169" i="2"/>
  <c r="Z169" i="2"/>
  <c r="AE169" i="2"/>
  <c r="X99" i="2"/>
  <c r="AC99" i="2"/>
  <c r="AE99" i="2"/>
  <c r="AA99" i="2"/>
  <c r="W99" i="2"/>
  <c r="AD99" i="2"/>
  <c r="Y99" i="2"/>
  <c r="AB99" i="2"/>
  <c r="Z99" i="2"/>
  <c r="Z57" i="2"/>
  <c r="AB57" i="2"/>
  <c r="W57" i="2"/>
  <c r="X57" i="2"/>
  <c r="AE57" i="2"/>
  <c r="AD57" i="2"/>
  <c r="AC57" i="2"/>
  <c r="Y57" i="2"/>
  <c r="AA57" i="2"/>
  <c r="X153" i="2"/>
  <c r="Z153" i="2"/>
  <c r="Y153" i="2"/>
  <c r="AC153" i="2"/>
  <c r="W153" i="2"/>
  <c r="AD153" i="2"/>
  <c r="AA153" i="2"/>
  <c r="AE153" i="2"/>
  <c r="AB153" i="2"/>
  <c r="AC52" i="2"/>
  <c r="AB52" i="2"/>
  <c r="AD52" i="2"/>
  <c r="Z52" i="2"/>
  <c r="Y52" i="2"/>
  <c r="AA52" i="2"/>
  <c r="X52" i="2"/>
  <c r="W52" i="2"/>
  <c r="AE52" i="2"/>
  <c r="AE50" i="2"/>
  <c r="AD50" i="2"/>
  <c r="Z50" i="2"/>
  <c r="AB50" i="2"/>
  <c r="AC50" i="2"/>
  <c r="AA50" i="2"/>
  <c r="X50" i="2"/>
  <c r="W50" i="2"/>
  <c r="Y50" i="2"/>
  <c r="Z77" i="2"/>
  <c r="AC77" i="2"/>
  <c r="AD77" i="2"/>
  <c r="X77" i="2"/>
  <c r="W77" i="2"/>
  <c r="Y77" i="2"/>
  <c r="AA77" i="2"/>
  <c r="AE77" i="2"/>
  <c r="AB77" i="2"/>
  <c r="X45" i="2"/>
  <c r="AC45" i="2"/>
  <c r="AB45" i="2"/>
  <c r="Y45" i="2"/>
  <c r="AD45" i="2"/>
  <c r="Z45" i="2"/>
  <c r="AA45" i="2"/>
  <c r="W45" i="2"/>
  <c r="AE45" i="2"/>
  <c r="AE204" i="2"/>
  <c r="Z204" i="2"/>
  <c r="Y204" i="2"/>
  <c r="AD204" i="2"/>
  <c r="AB204" i="2"/>
  <c r="W204" i="2"/>
  <c r="AA204" i="2"/>
  <c r="AC204" i="2"/>
  <c r="X204" i="2"/>
  <c r="AC71" i="2"/>
  <c r="AE71" i="2"/>
  <c r="AA71" i="2"/>
  <c r="Y71" i="2"/>
  <c r="Z71" i="2"/>
  <c r="W71" i="2"/>
  <c r="AD71" i="2"/>
  <c r="AB71" i="2"/>
  <c r="X71" i="2"/>
  <c r="AE137" i="2"/>
  <c r="AB137" i="2"/>
  <c r="Z137" i="2"/>
  <c r="AD137" i="2"/>
  <c r="W137" i="2"/>
  <c r="X137" i="2"/>
  <c r="AA137" i="2"/>
  <c r="Y137" i="2"/>
  <c r="AC137" i="2"/>
  <c r="AD201" i="2"/>
  <c r="X201" i="2"/>
  <c r="AA201" i="2"/>
  <c r="AB201" i="2"/>
  <c r="Z201" i="2"/>
  <c r="AE201" i="2"/>
  <c r="AC201" i="2"/>
  <c r="Y201" i="2"/>
  <c r="W201" i="2"/>
  <c r="Z27" i="2"/>
  <c r="AB27" i="2"/>
  <c r="Y27" i="2"/>
  <c r="W27" i="2"/>
  <c r="AE27" i="2"/>
  <c r="AA27" i="2"/>
  <c r="X27" i="2"/>
  <c r="AC27" i="2"/>
  <c r="AD27" i="2"/>
  <c r="AD141" i="2"/>
  <c r="Y141" i="2"/>
  <c r="AA141" i="2"/>
  <c r="AE141" i="2"/>
  <c r="W141" i="2"/>
  <c r="X141" i="2"/>
  <c r="Z141" i="2"/>
  <c r="AC141" i="2"/>
  <c r="AB141" i="2"/>
  <c r="AD26" i="2"/>
  <c r="Y26" i="2"/>
  <c r="W26" i="2"/>
  <c r="AC26" i="2"/>
  <c r="Z26" i="2"/>
  <c r="AB26" i="2"/>
  <c r="AE26" i="2"/>
  <c r="X26" i="2"/>
  <c r="AA26" i="2"/>
  <c r="X202" i="2"/>
  <c r="AD202" i="2"/>
  <c r="W202" i="2"/>
  <c r="AE202" i="2"/>
  <c r="AB202" i="2"/>
  <c r="AC202" i="2"/>
  <c r="Y202" i="2"/>
  <c r="Z202" i="2"/>
  <c r="AA202" i="2"/>
  <c r="AA25" i="2"/>
  <c r="AD25" i="2"/>
  <c r="X25" i="2"/>
  <c r="Y25" i="2"/>
  <c r="AE25" i="2"/>
  <c r="AC25" i="2"/>
  <c r="AB25" i="2"/>
  <c r="W25" i="2"/>
  <c r="Z25" i="2"/>
  <c r="AE163" i="2"/>
  <c r="AA163" i="2"/>
  <c r="W163" i="2"/>
  <c r="AD163" i="2"/>
  <c r="AC163" i="2"/>
  <c r="Z163" i="2"/>
  <c r="X163" i="2"/>
  <c r="AB163" i="2"/>
  <c r="Y163" i="2"/>
  <c r="Z198" i="2"/>
  <c r="AA198" i="2"/>
  <c r="X198" i="2"/>
  <c r="AB198" i="2"/>
  <c r="AD198" i="2"/>
  <c r="Y198" i="2"/>
  <c r="W198" i="2"/>
  <c r="AE198" i="2"/>
  <c r="AC198" i="2"/>
  <c r="X140" i="2"/>
  <c r="AB140" i="2"/>
  <c r="Y140" i="2"/>
  <c r="Z140" i="2"/>
  <c r="AD140" i="2"/>
  <c r="W140" i="2"/>
  <c r="AC140" i="2"/>
  <c r="AA140" i="2"/>
  <c r="AE140" i="2"/>
  <c r="W8" i="2"/>
  <c r="AB8" i="2"/>
  <c r="AE8" i="2"/>
  <c r="Z8" i="2"/>
  <c r="Y8" i="2"/>
  <c r="AD8" i="2"/>
  <c r="AA8" i="2"/>
  <c r="X8" i="2"/>
  <c r="AC8" i="2"/>
  <c r="Z127" i="2"/>
  <c r="X127" i="2"/>
  <c r="AB127" i="2"/>
  <c r="AE127" i="2"/>
  <c r="AA127" i="2"/>
  <c r="AD127" i="2"/>
  <c r="Y127" i="2"/>
  <c r="AC127" i="2"/>
  <c r="W127" i="2"/>
  <c r="AA144" i="2"/>
  <c r="X144" i="2"/>
  <c r="Y144" i="2"/>
  <c r="AE144" i="2"/>
  <c r="AD144" i="2"/>
  <c r="AC144" i="2"/>
  <c r="AB144" i="2"/>
  <c r="W144" i="2"/>
  <c r="Z144" i="2"/>
  <c r="AE66" i="2"/>
  <c r="Z66" i="2"/>
  <c r="AB66" i="2"/>
  <c r="Y66" i="2"/>
  <c r="AC66" i="2"/>
  <c r="X66" i="2"/>
  <c r="AD66" i="2"/>
  <c r="W66" i="2"/>
  <c r="AA66" i="2"/>
  <c r="AE143" i="2"/>
  <c r="W143" i="2"/>
  <c r="AA143" i="2"/>
  <c r="X143" i="2"/>
  <c r="AB143" i="2"/>
  <c r="AC143" i="2"/>
  <c r="AD143" i="2"/>
  <c r="Z143" i="2"/>
  <c r="Y143" i="2"/>
  <c r="AC87" i="2"/>
  <c r="AE87" i="2"/>
  <c r="AB87" i="2"/>
  <c r="AD87" i="2"/>
  <c r="Y87" i="2"/>
  <c r="AA87" i="2"/>
  <c r="W87" i="2"/>
  <c r="Z87" i="2"/>
  <c r="X87" i="2"/>
  <c r="AE20" i="2"/>
  <c r="W20" i="2"/>
  <c r="AD20" i="2"/>
  <c r="AC20" i="2"/>
  <c r="Z20" i="2"/>
  <c r="Y20" i="2"/>
  <c r="X20" i="2"/>
  <c r="AA20" i="2"/>
  <c r="AB20" i="2"/>
  <c r="AE180" i="2"/>
  <c r="AA180" i="2"/>
  <c r="Z180" i="2"/>
  <c r="W180" i="2"/>
  <c r="AC180" i="2"/>
  <c r="AB180" i="2"/>
  <c r="Y180" i="2"/>
  <c r="X180" i="2"/>
  <c r="AD180" i="2"/>
  <c r="AC197" i="2"/>
  <c r="AD197" i="2"/>
  <c r="AB197" i="2"/>
  <c r="X197" i="2"/>
  <c r="Z197" i="2"/>
  <c r="W197" i="2"/>
  <c r="Y197" i="2"/>
  <c r="AA197" i="2"/>
  <c r="AE197" i="2"/>
  <c r="AB122" i="2"/>
  <c r="X122" i="2"/>
  <c r="Y122" i="2"/>
  <c r="AA122" i="2"/>
  <c r="AD122" i="2"/>
  <c r="AC122" i="2"/>
  <c r="AE122" i="2"/>
  <c r="W122" i="2"/>
  <c r="Z122" i="2"/>
  <c r="AD214" i="2"/>
  <c r="Z214" i="2"/>
  <c r="AA214" i="2"/>
  <c r="Y214" i="2"/>
  <c r="X214" i="2"/>
  <c r="AB214" i="2"/>
  <c r="AE214" i="2"/>
  <c r="AC214" i="2"/>
  <c r="W214" i="2"/>
  <c r="Y118" i="2"/>
  <c r="W118" i="2"/>
  <c r="AA118" i="2"/>
  <c r="AD118" i="2"/>
  <c r="AE118" i="2"/>
  <c r="AB118" i="2"/>
  <c r="AC118" i="2"/>
  <c r="X118" i="2"/>
  <c r="Z118" i="2"/>
  <c r="AB212" i="2"/>
  <c r="Z212" i="2"/>
  <c r="AE212" i="2"/>
  <c r="Y212" i="2"/>
  <c r="W212" i="2"/>
  <c r="X212" i="2"/>
  <c r="AC212" i="2"/>
  <c r="AD212" i="2"/>
  <c r="AA212" i="2"/>
  <c r="AE168" i="2"/>
  <c r="X168" i="2"/>
  <c r="AB168" i="2"/>
  <c r="AC168" i="2"/>
  <c r="AA168" i="2"/>
  <c r="AD168" i="2"/>
  <c r="Y168" i="2"/>
  <c r="Z168" i="2"/>
  <c r="W168" i="2"/>
  <c r="Y192" i="2"/>
  <c r="AD192" i="2"/>
  <c r="W192" i="2"/>
  <c r="Z192" i="2"/>
  <c r="AE192" i="2"/>
  <c r="X192" i="2"/>
  <c r="AA192" i="2"/>
  <c r="AC192" i="2"/>
  <c r="AB192" i="2"/>
  <c r="AE211" i="2"/>
  <c r="W211" i="2"/>
  <c r="AB211" i="2"/>
  <c r="Y211" i="2"/>
  <c r="AA211" i="2"/>
  <c r="AD211" i="2"/>
  <c r="X211" i="2"/>
  <c r="Z211" i="2"/>
  <c r="AC211" i="2"/>
  <c r="Y83" i="2"/>
  <c r="AD83" i="2"/>
  <c r="AC83" i="2"/>
  <c r="AE83" i="2"/>
  <c r="AA83" i="2"/>
  <c r="X83" i="2"/>
  <c r="W83" i="2"/>
  <c r="AB83" i="2"/>
  <c r="Z83" i="2"/>
  <c r="AA35" i="2"/>
  <c r="AC35" i="2"/>
  <c r="W35" i="2"/>
  <c r="AB35" i="2"/>
  <c r="AE35" i="2"/>
  <c r="AD35" i="2"/>
  <c r="X35" i="2"/>
  <c r="Z35" i="2"/>
  <c r="Y35" i="2"/>
  <c r="X86" i="2"/>
  <c r="AA86" i="2"/>
  <c r="AB86" i="2"/>
  <c r="W86" i="2"/>
  <c r="AD86" i="2"/>
  <c r="AC86" i="2"/>
  <c r="Y86" i="2"/>
  <c r="Z86" i="2"/>
  <c r="AE86" i="2"/>
  <c r="AB12" i="2"/>
  <c r="X12" i="2"/>
  <c r="AE12" i="2"/>
  <c r="Y12" i="2"/>
  <c r="AD12" i="2"/>
  <c r="W12" i="2"/>
  <c r="Z12" i="2"/>
  <c r="AA12" i="2"/>
  <c r="AC12" i="2"/>
  <c r="AB132" i="2"/>
  <c r="AC132" i="2"/>
  <c r="Y132" i="2"/>
  <c r="W132" i="2"/>
  <c r="X132" i="2"/>
  <c r="AE132" i="2"/>
  <c r="AD132" i="2"/>
  <c r="Z132" i="2"/>
  <c r="AA132" i="2"/>
  <c r="AB150" i="2"/>
  <c r="Y150" i="2"/>
  <c r="AA150" i="2"/>
  <c r="Z150" i="2"/>
  <c r="AE150" i="2"/>
  <c r="AD150" i="2"/>
  <c r="W150" i="2"/>
  <c r="AC150" i="2"/>
  <c r="X150" i="2"/>
  <c r="AA134" i="2"/>
  <c r="W134" i="2"/>
  <c r="Z134" i="2"/>
  <c r="X134" i="2"/>
  <c r="Y134" i="2"/>
  <c r="AE134" i="2"/>
  <c r="AC134" i="2"/>
  <c r="AD134" i="2"/>
  <c r="AB134" i="2"/>
  <c r="AE18" i="2"/>
  <c r="AA18" i="2"/>
  <c r="Z18" i="2"/>
  <c r="X18" i="2"/>
  <c r="AB18" i="2"/>
  <c r="W18" i="2"/>
  <c r="AC18" i="2"/>
  <c r="AD18" i="2"/>
  <c r="Y18" i="2"/>
  <c r="W28" i="2"/>
  <c r="AC28" i="2"/>
  <c r="X28" i="2"/>
  <c r="AA28" i="2"/>
  <c r="AD28" i="2"/>
  <c r="AB28" i="2"/>
  <c r="AE28" i="2"/>
  <c r="Z28" i="2"/>
  <c r="Y28" i="2"/>
  <c r="AA117" i="2"/>
  <c r="AB117" i="2"/>
  <c r="X117" i="2"/>
  <c r="Y117" i="2"/>
  <c r="AD117" i="2"/>
  <c r="Z117" i="2"/>
  <c r="AC117" i="2"/>
  <c r="AE117" i="2"/>
  <c r="W117" i="2"/>
  <c r="Z165" i="2"/>
  <c r="AB165" i="2"/>
  <c r="AE165" i="2"/>
  <c r="X165" i="2"/>
  <c r="AC165" i="2"/>
  <c r="AD165" i="2"/>
  <c r="AA165" i="2"/>
  <c r="Y165" i="2"/>
  <c r="W165" i="2"/>
  <c r="Z34" i="2"/>
  <c r="W34" i="2"/>
  <c r="AE34" i="2"/>
  <c r="AD34" i="2"/>
  <c r="X34" i="2"/>
  <c r="AA34" i="2"/>
  <c r="AB34" i="2"/>
  <c r="Y34" i="2"/>
  <c r="AC34" i="2"/>
  <c r="AB135" i="2"/>
  <c r="W135" i="2"/>
  <c r="Y135" i="2"/>
  <c r="AC135" i="2"/>
  <c r="Z135" i="2"/>
  <c r="AE135" i="2"/>
  <c r="X135" i="2"/>
  <c r="AA135" i="2"/>
  <c r="AD135" i="2"/>
  <c r="Z73" i="2"/>
  <c r="AE73" i="2"/>
  <c r="Y73" i="2"/>
  <c r="W73" i="2"/>
  <c r="X73" i="2"/>
  <c r="AD73" i="2"/>
  <c r="AC73" i="2"/>
  <c r="AB73" i="2"/>
  <c r="AA73" i="2"/>
  <c r="AC80" i="2"/>
  <c r="X80" i="2"/>
  <c r="W80" i="2"/>
  <c r="AA80" i="2"/>
  <c r="Z80" i="2"/>
  <c r="Y80" i="2"/>
  <c r="AB80" i="2"/>
  <c r="AD80" i="2"/>
  <c r="AE80" i="2"/>
  <c r="AC200" i="2"/>
  <c r="Y200" i="2"/>
  <c r="AD200" i="2"/>
  <c r="X200" i="2"/>
  <c r="AA200" i="2"/>
  <c r="Z200" i="2"/>
  <c r="AB200" i="2"/>
  <c r="W200" i="2"/>
  <c r="AE200" i="2"/>
  <c r="Z84" i="2"/>
  <c r="W84" i="2"/>
  <c r="AE84" i="2"/>
  <c r="Y84" i="2"/>
  <c r="AA84" i="2"/>
  <c r="AD84" i="2"/>
  <c r="AB84" i="2"/>
  <c r="X84" i="2"/>
  <c r="AC84" i="2"/>
  <c r="AD10" i="2"/>
  <c r="W10" i="2"/>
  <c r="AB10" i="2"/>
  <c r="AC10" i="2"/>
  <c r="AE10" i="2"/>
  <c r="Y10" i="2"/>
  <c r="Z10" i="2"/>
  <c r="X10" i="2"/>
  <c r="AA10" i="2"/>
  <c r="Y76" i="2"/>
  <c r="AD76" i="2"/>
  <c r="W76" i="2"/>
  <c r="AE76" i="2"/>
  <c r="Z76" i="2"/>
  <c r="AC76" i="2"/>
  <c r="AB76" i="2"/>
  <c r="AA76" i="2"/>
  <c r="X76" i="2"/>
  <c r="AC167" i="2"/>
  <c r="AB167" i="2"/>
  <c r="Z167" i="2"/>
  <c r="AA167" i="2"/>
  <c r="W167" i="2"/>
  <c r="AD167" i="2"/>
  <c r="AE167" i="2"/>
  <c r="X167" i="2"/>
  <c r="Y167" i="2"/>
  <c r="AA128" i="2"/>
  <c r="Z128" i="2"/>
  <c r="AC128" i="2"/>
  <c r="W128" i="2"/>
  <c r="Y128" i="2"/>
  <c r="AE128" i="2"/>
  <c r="AB128" i="2"/>
  <c r="AD128" i="2"/>
  <c r="X128" i="2"/>
  <c r="Y203" i="2"/>
  <c r="AC203" i="2"/>
  <c r="AD203" i="2"/>
  <c r="AE203" i="2"/>
  <c r="W203" i="2"/>
  <c r="AA203" i="2"/>
  <c r="AB203" i="2"/>
  <c r="X203" i="2"/>
  <c r="Z203" i="2"/>
  <c r="Y178" i="2"/>
  <c r="X178" i="2"/>
  <c r="AC178" i="2"/>
  <c r="AD178" i="2"/>
  <c r="AB178" i="2"/>
  <c r="AE178" i="2"/>
  <c r="AA178" i="2"/>
  <c r="W178" i="2"/>
  <c r="Z178" i="2"/>
  <c r="AE75" i="2"/>
  <c r="Z75" i="2"/>
  <c r="Y75" i="2"/>
  <c r="AB75" i="2"/>
  <c r="X75" i="2"/>
  <c r="AA75" i="2"/>
  <c r="W75" i="2"/>
  <c r="AD75" i="2"/>
  <c r="AC75" i="2"/>
  <c r="W145" i="2"/>
  <c r="Z145" i="2"/>
  <c r="AB145" i="2"/>
  <c r="AE145" i="2"/>
  <c r="X145" i="2"/>
  <c r="Y145" i="2"/>
  <c r="AA145" i="2"/>
  <c r="AC145" i="2"/>
  <c r="AD145" i="2"/>
  <c r="Y51" i="2"/>
  <c r="AA51" i="2"/>
  <c r="AC51" i="2"/>
  <c r="X51" i="2"/>
  <c r="AE51" i="2"/>
  <c r="AB51" i="2"/>
  <c r="Z51" i="2"/>
  <c r="AD51" i="2"/>
  <c r="W51" i="2"/>
  <c r="Y101" i="2"/>
  <c r="W101" i="2"/>
  <c r="AD101" i="2"/>
  <c r="X101" i="2"/>
  <c r="AC101" i="2"/>
  <c r="AE101" i="2"/>
  <c r="AA101" i="2"/>
  <c r="AB101" i="2"/>
  <c r="Z101" i="2"/>
  <c r="AD61" i="2"/>
  <c r="AE61" i="2"/>
  <c r="Z61" i="2"/>
  <c r="X61" i="2"/>
  <c r="W61" i="2"/>
  <c r="AC61" i="2"/>
  <c r="Y61" i="2"/>
  <c r="AA61" i="2"/>
  <c r="AB61" i="2"/>
  <c r="AB188" i="2"/>
  <c r="X188" i="2"/>
  <c r="Y188" i="2"/>
  <c r="W188" i="2"/>
  <c r="AE188" i="2"/>
  <c r="AD188" i="2"/>
  <c r="Z188" i="2"/>
  <c r="AA188" i="2"/>
  <c r="AC188" i="2"/>
  <c r="AD119" i="2"/>
  <c r="Y119" i="2"/>
  <c r="AA119" i="2"/>
  <c r="Z119" i="2"/>
  <c r="X119" i="2"/>
  <c r="W119" i="2"/>
  <c r="AE119" i="2"/>
  <c r="AC119" i="2"/>
  <c r="AB119" i="2"/>
  <c r="AE154" i="2"/>
  <c r="W154" i="2"/>
  <c r="Y154" i="2"/>
  <c r="AB154" i="2"/>
  <c r="AC154" i="2"/>
  <c r="X154" i="2"/>
  <c r="AD154" i="2"/>
  <c r="Z154" i="2"/>
  <c r="AA154" i="2"/>
  <c r="AC139" i="2"/>
  <c r="Y139" i="2"/>
  <c r="X139" i="2"/>
  <c r="AB139" i="2"/>
  <c r="AD139" i="2"/>
  <c r="Z139" i="2"/>
  <c r="AA139" i="2"/>
  <c r="AE139" i="2"/>
  <c r="W139" i="2"/>
  <c r="W85" i="2"/>
  <c r="Y85" i="2"/>
  <c r="AC85" i="2"/>
  <c r="AB85" i="2"/>
  <c r="X85" i="2"/>
  <c r="AA85" i="2"/>
  <c r="AE85" i="2"/>
  <c r="Z85" i="2"/>
  <c r="AD85" i="2"/>
  <c r="Y67" i="2"/>
  <c r="AD67" i="2"/>
  <c r="X67" i="2"/>
  <c r="AB67" i="2"/>
  <c r="AA67" i="2"/>
  <c r="Z67" i="2"/>
  <c r="AE67" i="2"/>
  <c r="AC67" i="2"/>
  <c r="W67" i="2"/>
  <c r="AC205" i="2"/>
  <c r="Z205" i="2"/>
  <c r="AB205" i="2"/>
  <c r="AE205" i="2"/>
  <c r="Y205" i="2"/>
  <c r="W205" i="2"/>
  <c r="X205" i="2"/>
  <c r="AA205" i="2"/>
  <c r="AD205" i="2"/>
  <c r="AD112" i="2"/>
  <c r="AE112" i="2"/>
  <c r="AC112" i="2"/>
  <c r="Z112" i="2"/>
  <c r="W112" i="2"/>
  <c r="X112" i="2"/>
  <c r="AB112" i="2"/>
  <c r="Y112" i="2"/>
  <c r="AA112" i="2"/>
  <c r="Z78" i="2"/>
  <c r="AB78" i="2"/>
  <c r="AE78" i="2"/>
  <c r="AD78" i="2"/>
  <c r="AC78" i="2"/>
  <c r="AA78" i="2"/>
  <c r="Y78" i="2"/>
  <c r="W78" i="2"/>
  <c r="X78" i="2"/>
  <c r="X159" i="2"/>
  <c r="AD159" i="2"/>
  <c r="AE159" i="2"/>
  <c r="Y159" i="2"/>
  <c r="AC159" i="2"/>
  <c r="W159" i="2"/>
  <c r="AA159" i="2"/>
  <c r="Z159" i="2"/>
  <c r="AB159" i="2"/>
  <c r="AB55" i="2"/>
  <c r="AA55" i="2"/>
  <c r="X55" i="2"/>
  <c r="W55" i="2"/>
  <c r="Z55" i="2"/>
  <c r="AC55" i="2"/>
  <c r="AE55" i="2"/>
  <c r="Y55" i="2"/>
  <c r="AD55" i="2"/>
  <c r="Z39" i="2"/>
  <c r="AC39" i="2"/>
  <c r="Y39" i="2"/>
  <c r="AE39" i="2"/>
  <c r="X39" i="2"/>
  <c r="W39" i="2"/>
  <c r="AB39" i="2"/>
  <c r="AD39" i="2"/>
  <c r="AA39" i="2"/>
  <c r="W164" i="2"/>
  <c r="X164" i="2"/>
  <c r="AA164" i="2"/>
  <c r="AE164" i="2"/>
  <c r="AD164" i="2"/>
  <c r="Y164" i="2"/>
  <c r="Z164" i="2"/>
  <c r="AB164" i="2"/>
  <c r="AC164" i="2"/>
  <c r="AA37" i="2"/>
  <c r="AB37" i="2"/>
  <c r="Y37" i="2"/>
  <c r="W37" i="2"/>
  <c r="AC37" i="2"/>
  <c r="Z37" i="2"/>
  <c r="AE37" i="2"/>
  <c r="AD37" i="2"/>
  <c r="X37" i="2"/>
  <c r="Y82" i="2"/>
  <c r="AA82" i="2"/>
  <c r="AD82" i="2"/>
  <c r="AC82" i="2"/>
  <c r="AB82" i="2"/>
  <c r="W82" i="2"/>
  <c r="AE82" i="2"/>
  <c r="Z82" i="2"/>
  <c r="X82" i="2"/>
  <c r="AC208" i="2"/>
  <c r="X208" i="2"/>
  <c r="W208" i="2"/>
  <c r="AD208" i="2"/>
  <c r="AB208" i="2"/>
  <c r="Z208" i="2"/>
  <c r="Y208" i="2"/>
  <c r="AE208" i="2"/>
  <c r="AA208" i="2"/>
  <c r="AE72" i="2"/>
  <c r="Y72" i="2"/>
  <c r="AD72" i="2"/>
  <c r="W72" i="2"/>
  <c r="AB72" i="2"/>
  <c r="Z72" i="2"/>
  <c r="X72" i="2"/>
  <c r="AC72" i="2"/>
  <c r="AA72" i="2"/>
  <c r="AD130" i="2"/>
  <c r="W130" i="2"/>
  <c r="AE130" i="2"/>
  <c r="Z130" i="2"/>
  <c r="AA130" i="2"/>
  <c r="Y130" i="2"/>
  <c r="AC130" i="2"/>
  <c r="AB130" i="2"/>
  <c r="X130" i="2"/>
  <c r="AA151" i="2"/>
  <c r="AD151" i="2"/>
  <c r="Y151" i="2"/>
  <c r="Z151" i="2"/>
  <c r="AC151" i="2"/>
  <c r="W151" i="2"/>
  <c r="X151" i="2"/>
  <c r="AE151" i="2"/>
  <c r="AB151" i="2"/>
  <c r="W189" i="2"/>
  <c r="AE189" i="2"/>
  <c r="AA189" i="2"/>
  <c r="AD189" i="2"/>
  <c r="Y189" i="2"/>
  <c r="AB189" i="2"/>
  <c r="Z189" i="2"/>
  <c r="X189" i="2"/>
  <c r="AC189" i="2"/>
  <c r="Z91" i="2"/>
  <c r="AB91" i="2"/>
  <c r="X91" i="2"/>
  <c r="AA91" i="2"/>
  <c r="AE91" i="2"/>
  <c r="AD91" i="2"/>
  <c r="Y91" i="2"/>
  <c r="AC91" i="2"/>
  <c r="W91" i="2"/>
  <c r="AC98" i="2"/>
  <c r="X98" i="2"/>
  <c r="AB98" i="2"/>
  <c r="AA98" i="2"/>
  <c r="W98" i="2"/>
  <c r="Z98" i="2"/>
  <c r="AE98" i="2"/>
  <c r="Y98" i="2"/>
  <c r="AD98" i="2"/>
  <c r="AD183" i="2"/>
  <c r="AB183" i="2"/>
  <c r="Y183" i="2"/>
  <c r="W183" i="2"/>
  <c r="Z183" i="2"/>
  <c r="X183" i="2"/>
  <c r="AC183" i="2"/>
  <c r="AA183" i="2"/>
  <c r="AE183" i="2"/>
  <c r="AD194" i="2"/>
  <c r="Y194" i="2"/>
  <c r="Z194" i="2"/>
  <c r="W194" i="2"/>
  <c r="X194" i="2"/>
  <c r="AA194" i="2"/>
  <c r="AE194" i="2"/>
  <c r="AB194" i="2"/>
  <c r="AC194" i="2"/>
  <c r="Z92" i="2"/>
  <c r="AA92" i="2"/>
  <c r="Y92" i="2"/>
  <c r="X92" i="2"/>
  <c r="AD92" i="2"/>
  <c r="AB92" i="2"/>
  <c r="AC92" i="2"/>
  <c r="W92" i="2"/>
  <c r="AE92" i="2"/>
  <c r="AB185" i="2"/>
  <c r="X185" i="2"/>
  <c r="Y185" i="2"/>
  <c r="W185" i="2"/>
  <c r="AE185" i="2"/>
  <c r="AD185" i="2"/>
  <c r="AC185" i="2"/>
  <c r="AA185" i="2"/>
  <c r="Z185" i="2"/>
  <c r="X216" i="2"/>
  <c r="Y216" i="2"/>
  <c r="AC216" i="2"/>
  <c r="Z216" i="2"/>
  <c r="AB216" i="2"/>
  <c r="AA216" i="2"/>
  <c r="AE216" i="2"/>
  <c r="W216" i="2"/>
  <c r="AD216" i="2"/>
  <c r="AB184" i="2"/>
  <c r="Z184" i="2"/>
  <c r="AD184" i="2"/>
  <c r="Y184" i="2"/>
  <c r="AA184" i="2"/>
  <c r="AE184" i="2"/>
  <c r="X184" i="2"/>
  <c r="AC184" i="2"/>
  <c r="W184" i="2"/>
  <c r="Y213" i="2"/>
  <c r="AB213" i="2"/>
  <c r="Z213" i="2"/>
  <c r="AE213" i="2"/>
  <c r="AC213" i="2"/>
  <c r="W213" i="2"/>
  <c r="AD213" i="2"/>
  <c r="X213" i="2"/>
  <c r="AA213" i="2"/>
  <c r="W109" i="2"/>
  <c r="X109" i="2"/>
  <c r="AC109" i="2"/>
  <c r="Y109" i="2"/>
  <c r="AB109" i="2"/>
  <c r="AE109" i="2"/>
  <c r="Z109" i="2"/>
  <c r="AD109" i="2"/>
  <c r="AA109" i="2"/>
  <c r="AB105" i="2"/>
  <c r="AC105" i="2"/>
  <c r="W105" i="2"/>
  <c r="X105" i="2"/>
  <c r="AD105" i="2"/>
  <c r="AA105" i="2"/>
  <c r="Y105" i="2"/>
  <c r="AE105" i="2"/>
  <c r="Z105" i="2"/>
  <c r="W31" i="2"/>
  <c r="Z31" i="2"/>
  <c r="Y31" i="2"/>
  <c r="AC31" i="2"/>
  <c r="AB31" i="2"/>
  <c r="AD31" i="2"/>
  <c r="X31" i="2"/>
  <c r="AA31" i="2"/>
  <c r="AE31" i="2"/>
  <c r="Y64" i="2"/>
  <c r="AC64" i="2"/>
  <c r="AB64" i="2"/>
  <c r="AD64" i="2"/>
  <c r="AA64" i="2"/>
  <c r="Z64" i="2"/>
  <c r="W64" i="2"/>
  <c r="AE64" i="2"/>
  <c r="X64" i="2"/>
  <c r="X19" i="2"/>
  <c r="AC19" i="2"/>
  <c r="AD19" i="2"/>
  <c r="AB19" i="2"/>
  <c r="AA19" i="2"/>
  <c r="Z19" i="2"/>
  <c r="AE19" i="2"/>
  <c r="W19" i="2"/>
  <c r="Y19" i="2"/>
  <c r="AB115" i="2"/>
  <c r="X115" i="2"/>
  <c r="W115" i="2"/>
  <c r="AD115" i="2"/>
  <c r="AA115" i="2"/>
  <c r="Y115" i="2"/>
  <c r="AC115" i="2"/>
  <c r="Z115" i="2"/>
  <c r="AE115" i="2"/>
  <c r="X56" i="2"/>
  <c r="AE56" i="2"/>
  <c r="AD56" i="2"/>
  <c r="Z56" i="2"/>
  <c r="AC56" i="2"/>
  <c r="W56" i="2"/>
  <c r="AB56" i="2"/>
  <c r="AA56" i="2"/>
  <c r="Y56" i="2"/>
  <c r="Z96" i="2"/>
  <c r="Y96" i="2"/>
  <c r="AE96" i="2"/>
  <c r="W96" i="2"/>
  <c r="AD96" i="2"/>
  <c r="AC96" i="2"/>
  <c r="AB96" i="2"/>
  <c r="AA96" i="2"/>
  <c r="X96" i="2"/>
  <c r="W133" i="2"/>
  <c r="AE133" i="2"/>
  <c r="Y133" i="2"/>
  <c r="AA133" i="2"/>
  <c r="X133" i="2"/>
  <c r="Z133" i="2"/>
  <c r="AC133" i="2"/>
  <c r="AD133" i="2"/>
  <c r="AB133" i="2"/>
  <c r="AE60" i="2"/>
  <c r="AB60" i="2"/>
  <c r="AA60" i="2"/>
  <c r="AC60" i="2"/>
  <c r="W60" i="2"/>
  <c r="Y60" i="2"/>
  <c r="Z60" i="2"/>
  <c r="AD60" i="2"/>
  <c r="X60" i="2"/>
  <c r="AD58" i="2"/>
  <c r="W58" i="2"/>
  <c r="AB58" i="2"/>
  <c r="Z58" i="2"/>
  <c r="AA58" i="2"/>
  <c r="AE58" i="2"/>
  <c r="Y58" i="2"/>
  <c r="AC58" i="2"/>
  <c r="X58" i="2"/>
  <c r="AA126" i="2"/>
  <c r="Y126" i="2"/>
  <c r="AB126" i="2"/>
  <c r="AE126" i="2"/>
  <c r="W126" i="2"/>
  <c r="Z126" i="2"/>
  <c r="X126" i="2"/>
  <c r="AC126" i="2"/>
  <c r="AD126" i="2"/>
  <c r="Z48" i="2"/>
  <c r="AB48" i="2"/>
  <c r="AE48" i="2"/>
  <c r="W48" i="2"/>
  <c r="AC48" i="2"/>
  <c r="Y48" i="2"/>
  <c r="X48" i="2"/>
  <c r="AA48" i="2"/>
  <c r="AD48" i="2"/>
  <c r="Z95" i="2"/>
  <c r="AD95" i="2"/>
  <c r="AC95" i="2"/>
  <c r="AA95" i="2"/>
  <c r="X95" i="2"/>
  <c r="Y95" i="2"/>
  <c r="AB95" i="2"/>
  <c r="AE95" i="2"/>
  <c r="W95" i="2"/>
  <c r="AB114" i="2"/>
  <c r="AC114" i="2"/>
  <c r="Y114" i="2"/>
  <c r="W114" i="2"/>
  <c r="AD114" i="2"/>
  <c r="AE114" i="2"/>
  <c r="X114" i="2"/>
  <c r="AA114" i="2"/>
  <c r="Z114" i="2"/>
  <c r="AE21" i="2"/>
  <c r="AB21" i="2"/>
  <c r="AA21" i="2"/>
  <c r="X21" i="2"/>
  <c r="W21" i="2"/>
  <c r="AC21" i="2"/>
  <c r="AD21" i="2"/>
  <c r="Z21" i="2"/>
  <c r="Y21" i="2"/>
  <c r="AE16" i="2"/>
  <c r="AC16" i="2"/>
  <c r="Z16" i="2"/>
  <c r="Y16" i="2"/>
  <c r="AB16" i="2"/>
  <c r="AD16" i="2"/>
  <c r="AA16" i="2"/>
  <c r="X16" i="2"/>
  <c r="W16" i="2"/>
  <c r="AD123" i="2"/>
  <c r="AE123" i="2"/>
  <c r="Z123" i="2"/>
  <c r="AB123" i="2"/>
  <c r="AC123" i="2"/>
  <c r="Y123" i="2"/>
  <c r="W123" i="2"/>
  <c r="X123" i="2"/>
  <c r="AA123" i="2"/>
  <c r="AB24" i="2"/>
  <c r="W24" i="2"/>
  <c r="Y24" i="2"/>
  <c r="AC24" i="2"/>
  <c r="AA24" i="2"/>
  <c r="AD24" i="2"/>
  <c r="Z24" i="2"/>
  <c r="X24" i="2"/>
  <c r="AE24" i="2"/>
  <c r="Z131" i="2"/>
  <c r="AC131" i="2"/>
  <c r="Y131" i="2"/>
  <c r="AD131" i="2"/>
  <c r="X131" i="2"/>
  <c r="AA131" i="2"/>
  <c r="AE131" i="2"/>
  <c r="W131" i="2"/>
  <c r="AB131" i="2"/>
  <c r="AA157" i="2"/>
  <c r="W157" i="2"/>
  <c r="Z157" i="2"/>
  <c r="Y157" i="2"/>
  <c r="AE157" i="2"/>
  <c r="AC157" i="2"/>
  <c r="AB157" i="2"/>
  <c r="AD157" i="2"/>
  <c r="X157" i="2"/>
  <c r="W179" i="2"/>
  <c r="X179" i="2"/>
  <c r="AC179" i="2"/>
  <c r="AD179" i="2"/>
  <c r="AB179" i="2"/>
  <c r="Y179" i="2"/>
  <c r="AE179" i="2"/>
  <c r="AA179" i="2"/>
  <c r="Z179" i="2"/>
  <c r="Z187" i="2"/>
  <c r="AE187" i="2"/>
  <c r="X187" i="2"/>
  <c r="AC187" i="2"/>
  <c r="W187" i="2"/>
  <c r="Y187" i="2"/>
  <c r="AD187" i="2"/>
  <c r="AA187" i="2"/>
  <c r="AB187" i="2"/>
  <c r="AA9" i="2"/>
  <c r="AD9" i="2"/>
  <c r="AC9" i="2"/>
  <c r="Y9" i="2"/>
  <c r="AB9" i="2"/>
  <c r="W9" i="2"/>
  <c r="X9" i="2"/>
  <c r="AE9" i="2"/>
  <c r="Z9" i="2"/>
  <c r="X100" i="2"/>
  <c r="AD100" i="2"/>
  <c r="Z100" i="2"/>
  <c r="AC100" i="2"/>
  <c r="AA100" i="2"/>
  <c r="W100" i="2"/>
  <c r="AE100" i="2"/>
  <c r="AB100" i="2"/>
  <c r="Y100" i="2"/>
  <c r="AA62" i="2"/>
  <c r="Y62" i="2"/>
  <c r="AD62" i="2"/>
  <c r="AB62" i="2"/>
  <c r="Z62" i="2"/>
  <c r="X62" i="2"/>
  <c r="AE62" i="2"/>
  <c r="AC62" i="2"/>
  <c r="W62" i="2"/>
  <c r="AD81" i="2"/>
  <c r="AB81" i="2"/>
  <c r="Z81" i="2"/>
  <c r="AA81" i="2"/>
  <c r="X81" i="2"/>
  <c r="AC81" i="2"/>
  <c r="W81" i="2"/>
  <c r="AE81" i="2"/>
  <c r="Y81" i="2"/>
  <c r="Y13" i="2"/>
  <c r="Z13" i="2"/>
  <c r="W13" i="2"/>
  <c r="AE13" i="2"/>
  <c r="AC13" i="2"/>
  <c r="AB13" i="2"/>
  <c r="AD13" i="2"/>
  <c r="X13" i="2"/>
  <c r="AA13" i="2"/>
  <c r="AE94" i="2"/>
  <c r="X94" i="2"/>
  <c r="AC94" i="2"/>
  <c r="AB94" i="2"/>
  <c r="AA94" i="2"/>
  <c r="W94" i="2"/>
  <c r="Y94" i="2"/>
  <c r="Z94" i="2"/>
  <c r="AD94" i="2"/>
  <c r="X15" i="2"/>
  <c r="AC15" i="2"/>
  <c r="AB15" i="2"/>
  <c r="AD15" i="2"/>
  <c r="Y15" i="2"/>
  <c r="AA15" i="2"/>
  <c r="AE15" i="2"/>
  <c r="Z15" i="2"/>
  <c r="W15" i="2"/>
  <c r="W29" i="2"/>
  <c r="AE29" i="2"/>
  <c r="AD29" i="2"/>
  <c r="AA29" i="2"/>
  <c r="AB29" i="2"/>
  <c r="X29" i="2"/>
  <c r="Z29" i="2"/>
  <c r="Y29" i="2"/>
  <c r="AC29" i="2"/>
  <c r="AD182" i="2"/>
  <c r="AC182" i="2"/>
  <c r="AE182" i="2"/>
  <c r="AA182" i="2"/>
  <c r="AB182" i="2"/>
  <c r="X182" i="2"/>
  <c r="Y182" i="2"/>
  <c r="Z182" i="2"/>
  <c r="W182" i="2"/>
  <c r="AC175" i="2"/>
  <c r="X175" i="2"/>
  <c r="AE175" i="2"/>
  <c r="AA175" i="2"/>
  <c r="AB175" i="2"/>
  <c r="AD175" i="2"/>
  <c r="Z175" i="2"/>
  <c r="W175" i="2"/>
  <c r="Y175" i="2"/>
  <c r="AB103" i="2"/>
  <c r="W103" i="2"/>
  <c r="X103" i="2"/>
  <c r="AA103" i="2"/>
  <c r="Z103" i="2"/>
  <c r="AD103" i="2"/>
  <c r="Y103" i="2"/>
  <c r="AE103" i="2"/>
  <c r="AC103" i="2"/>
  <c r="Z195" i="2"/>
  <c r="AE195" i="2"/>
  <c r="AA195" i="2"/>
  <c r="AC195" i="2"/>
  <c r="AB195" i="2"/>
  <c r="AD195" i="2"/>
  <c r="Y195" i="2"/>
  <c r="X195" i="2"/>
  <c r="W195" i="2"/>
  <c r="W88" i="2"/>
  <c r="AD88" i="2"/>
  <c r="AB88" i="2"/>
  <c r="Y88" i="2"/>
  <c r="Z88" i="2"/>
  <c r="AE88" i="2"/>
  <c r="AC88" i="2"/>
  <c r="X88" i="2"/>
  <c r="AA88" i="2"/>
  <c r="AE33" i="2"/>
  <c r="X33" i="2"/>
  <c r="AD33" i="2"/>
  <c r="AC33" i="2"/>
  <c r="AA33" i="2"/>
  <c r="W33" i="2"/>
  <c r="Y33" i="2"/>
  <c r="AB33" i="2"/>
  <c r="Z33" i="2"/>
  <c r="Y32" i="2"/>
  <c r="AE32" i="2"/>
  <c r="AD32" i="2"/>
  <c r="AC32" i="2"/>
  <c r="AB32" i="2"/>
  <c r="W32" i="2"/>
  <c r="AA32" i="2"/>
  <c r="X32" i="2"/>
  <c r="Z32" i="2"/>
  <c r="W146" i="2"/>
  <c r="AE146" i="2"/>
  <c r="AA146" i="2"/>
  <c r="X146" i="2"/>
  <c r="AB146" i="2"/>
  <c r="AD146" i="2"/>
  <c r="Z146" i="2"/>
  <c r="AC146" i="2"/>
  <c r="Y146" i="2"/>
  <c r="AE156" i="2"/>
  <c r="W156" i="2"/>
  <c r="AC156" i="2"/>
  <c r="X156" i="2"/>
  <c r="Y156" i="2"/>
  <c r="AA156" i="2"/>
  <c r="Z156" i="2"/>
  <c r="AD156" i="2"/>
  <c r="AB156" i="2"/>
  <c r="W107" i="2"/>
  <c r="AC107" i="2"/>
  <c r="Y107" i="2"/>
  <c r="AB107" i="2"/>
  <c r="Z107" i="2"/>
  <c r="AE107" i="2"/>
  <c r="AA107" i="2"/>
  <c r="AD107" i="2"/>
  <c r="X107" i="2"/>
  <c r="AC42" i="2"/>
  <c r="AA42" i="2"/>
  <c r="X42" i="2"/>
  <c r="Y42" i="2"/>
  <c r="Z42" i="2"/>
  <c r="AB42" i="2"/>
  <c r="AE42" i="2"/>
  <c r="AD42" i="2"/>
  <c r="W42" i="2"/>
  <c r="AD46" i="2"/>
  <c r="AB46" i="2"/>
  <c r="X46" i="2"/>
  <c r="Y46" i="2"/>
  <c r="W46" i="2"/>
  <c r="AA46" i="2"/>
  <c r="Z46" i="2"/>
  <c r="AC46" i="2"/>
  <c r="AE46" i="2"/>
  <c r="Z148" i="2"/>
  <c r="AE148" i="2"/>
  <c r="AC148" i="2"/>
  <c r="AA148" i="2"/>
  <c r="Y148" i="2"/>
  <c r="AD148" i="2"/>
  <c r="AB148" i="2"/>
  <c r="W148" i="2"/>
  <c r="X148" i="2"/>
  <c r="X106" i="2"/>
  <c r="AD106" i="2"/>
  <c r="Y106" i="2"/>
  <c r="AA106" i="2"/>
  <c r="AE106" i="2"/>
  <c r="Z106" i="2"/>
  <c r="W106" i="2"/>
  <c r="AB106" i="2"/>
  <c r="AC106" i="2"/>
  <c r="W65" i="2"/>
  <c r="AD65" i="2"/>
  <c r="Y65" i="2"/>
  <c r="AE65" i="2"/>
  <c r="AA65" i="2"/>
  <c r="Z65" i="2"/>
  <c r="AC65" i="2"/>
  <c r="AB65" i="2"/>
  <c r="X65" i="2"/>
  <c r="Y74" i="2"/>
  <c r="AC74" i="2"/>
  <c r="AD74" i="2"/>
  <c r="Z74" i="2"/>
  <c r="AB74" i="2"/>
  <c r="X74" i="2"/>
  <c r="AE74" i="2"/>
  <c r="AA74" i="2"/>
  <c r="W74" i="2"/>
  <c r="AC152" i="2"/>
  <c r="AE152" i="2"/>
  <c r="Z152" i="2"/>
  <c r="AD152" i="2"/>
  <c r="AA152" i="2"/>
  <c r="Y152" i="2"/>
  <c r="W152" i="2"/>
  <c r="X152" i="2"/>
  <c r="AB152" i="2"/>
  <c r="X207" i="2"/>
  <c r="AC207" i="2"/>
  <c r="AD207" i="2"/>
  <c r="W207" i="2"/>
  <c r="AB207" i="2"/>
  <c r="Z207" i="2"/>
  <c r="AA207" i="2"/>
  <c r="AE207" i="2"/>
  <c r="Y207" i="2"/>
  <c r="AC138" i="2"/>
  <c r="X138" i="2"/>
  <c r="Y138" i="2"/>
  <c r="AB138" i="2"/>
  <c r="AD138" i="2"/>
  <c r="Z138" i="2"/>
  <c r="W138" i="2"/>
  <c r="AE138" i="2"/>
  <c r="AA138" i="2"/>
  <c r="X59" i="2"/>
  <c r="AD59" i="2"/>
  <c r="AC59" i="2"/>
  <c r="AA59" i="2"/>
  <c r="W59" i="2"/>
  <c r="Z59" i="2"/>
  <c r="Y59" i="2"/>
  <c r="AB59" i="2"/>
  <c r="AE59" i="2"/>
  <c r="W110" i="2"/>
  <c r="AE110" i="2"/>
  <c r="AA110" i="2"/>
  <c r="X110" i="2"/>
  <c r="AB110" i="2"/>
  <c r="Z110" i="2"/>
  <c r="AD110" i="2"/>
  <c r="Y110" i="2"/>
  <c r="AC110" i="2"/>
  <c r="Z193" i="2"/>
  <c r="AE193" i="2"/>
  <c r="W193" i="2"/>
  <c r="AA193" i="2"/>
  <c r="AD193" i="2"/>
  <c r="AB193" i="2"/>
  <c r="X193" i="2"/>
  <c r="AC193" i="2"/>
  <c r="Y193" i="2"/>
  <c r="AD181" i="2"/>
  <c r="X181" i="2"/>
  <c r="Y181" i="2"/>
  <c r="AA181" i="2"/>
  <c r="Z181" i="2"/>
  <c r="AB181" i="2"/>
  <c r="AC181" i="2"/>
  <c r="AE181" i="2"/>
  <c r="W181" i="2"/>
  <c r="AC190" i="2"/>
  <c r="AD190" i="2"/>
  <c r="AA190" i="2"/>
  <c r="W190" i="2"/>
  <c r="Y190" i="2"/>
  <c r="Z190" i="2"/>
  <c r="AE190" i="2"/>
  <c r="AB190" i="2"/>
  <c r="X190" i="2"/>
  <c r="AC108" i="2"/>
  <c r="AE108" i="2"/>
  <c r="X108" i="2"/>
  <c r="AA108" i="2"/>
  <c r="AD108" i="2"/>
  <c r="Y108" i="2"/>
  <c r="W108" i="2"/>
  <c r="Z108" i="2"/>
  <c r="AB108" i="2"/>
  <c r="Y90" i="2"/>
  <c r="X90" i="2"/>
  <c r="W90" i="2"/>
  <c r="AE90" i="2"/>
  <c r="AA90" i="2"/>
  <c r="Z90" i="2"/>
  <c r="AB90" i="2"/>
  <c r="AD90" i="2"/>
  <c r="AC90" i="2"/>
  <c r="AE89" i="2"/>
  <c r="Y89" i="2"/>
  <c r="AA89" i="2"/>
  <c r="X89" i="2"/>
  <c r="AC89" i="2"/>
  <c r="Z89" i="2"/>
  <c r="AD89" i="2"/>
  <c r="W89" i="2"/>
  <c r="AB89" i="2"/>
  <c r="AB176" i="2"/>
  <c r="AE176" i="2"/>
  <c r="Y176" i="2"/>
  <c r="W176" i="2"/>
  <c r="X176" i="2"/>
  <c r="AA176" i="2"/>
  <c r="AD176" i="2"/>
  <c r="Z176" i="2"/>
  <c r="AC176" i="2"/>
  <c r="AB229" i="2" l="1"/>
  <c r="X231" i="2"/>
  <c r="W229" i="2"/>
  <c r="X229" i="2"/>
  <c r="Y234" i="2"/>
  <c r="AC232" i="2"/>
  <c r="AD231" i="2"/>
  <c r="X219" i="2"/>
  <c r="H219" i="2" s="1"/>
  <c r="X230" i="2"/>
  <c r="W233" i="2"/>
  <c r="AE233" i="2"/>
  <c r="X228" i="2"/>
  <c r="W228" i="2"/>
  <c r="AA234" i="2"/>
  <c r="AA229" i="2"/>
  <c r="AE229" i="2"/>
  <c r="Y232" i="2"/>
  <c r="AB232" i="2"/>
  <c r="Z219" i="2"/>
  <c r="J219" i="2" s="1"/>
  <c r="J224" i="2" s="1"/>
  <c r="Z230" i="2"/>
  <c r="AD230" i="2"/>
  <c r="AD219" i="2"/>
  <c r="N219" i="2" s="1"/>
  <c r="Z233" i="2"/>
  <c r="Y233" i="2"/>
  <c r="AA233" i="2"/>
  <c r="Y228" i="2"/>
  <c r="AE234" i="2"/>
  <c r="Y230" i="2"/>
  <c r="Y219" i="2"/>
  <c r="I219" i="2" s="1"/>
  <c r="X233" i="2"/>
  <c r="Z228" i="2"/>
  <c r="AB228" i="2"/>
  <c r="X234" i="2"/>
  <c r="AD234" i="2"/>
  <c r="AD229" i="2"/>
  <c r="Z229" i="2"/>
  <c r="AE232" i="2"/>
  <c r="AA219" i="2"/>
  <c r="K219" i="2" s="1"/>
  <c r="K224" i="2" s="1"/>
  <c r="AA230" i="2"/>
  <c r="AE219" i="2"/>
  <c r="O219" i="2" s="1"/>
  <c r="AE230" i="2"/>
  <c r="X232" i="2"/>
  <c r="AB231" i="2"/>
  <c r="AA232" i="2"/>
  <c r="AC230" i="2"/>
  <c r="AC219" i="2"/>
  <c r="M219" i="2" s="1"/>
  <c r="AD233" i="2"/>
  <c r="AB233" i="2"/>
  <c r="W232" i="2"/>
  <c r="AE231" i="2"/>
  <c r="AE228" i="2"/>
  <c r="AA228" i="2"/>
  <c r="AC234" i="2"/>
  <c r="W234" i="2"/>
  <c r="AD232" i="2"/>
  <c r="AC231" i="2"/>
  <c r="Z231" i="2"/>
  <c r="AC229" i="2"/>
  <c r="AA231" i="2"/>
  <c r="AC233" i="2"/>
  <c r="AD228" i="2"/>
  <c r="W219" i="2"/>
  <c r="G219" i="2" s="1"/>
  <c r="W230" i="2"/>
  <c r="W231" i="2"/>
  <c r="AB219" i="2"/>
  <c r="L219" i="2" s="1"/>
  <c r="AB230" i="2"/>
  <c r="AC228" i="2"/>
  <c r="AB234" i="2"/>
  <c r="Z234" i="2"/>
  <c r="Y229" i="2"/>
  <c r="Z232" i="2"/>
  <c r="Y231" i="2"/>
  <c r="AC227" i="2" l="1"/>
  <c r="G224" i="2"/>
  <c r="I224" i="2"/>
  <c r="AD227" i="2"/>
  <c r="H224" i="2"/>
  <c r="AB227" i="2"/>
  <c r="AA227" i="2"/>
  <c r="Z227" i="2"/>
  <c r="Y227" i="2"/>
  <c r="W227" i="2"/>
  <c r="AE227" i="2"/>
  <c r="X227" i="2"/>
</calcChain>
</file>

<file path=xl/sharedStrings.xml><?xml version="1.0" encoding="utf-8"?>
<sst xmlns="http://schemas.openxmlformats.org/spreadsheetml/2006/main" count="1166" uniqueCount="620">
  <si>
    <t>Concepto</t>
  </si>
  <si>
    <t>Dosis de biológico aplicadas</t>
  </si>
  <si>
    <t>ENFERMERIA</t>
  </si>
  <si>
    <t>Controles de enfermería (Atención prenatal / crecimiento y desarrollo)</t>
  </si>
  <si>
    <t>MEDICO GENERAL</t>
  </si>
  <si>
    <t>Otros controles de enfermería de PyP (Diferentes a atención prenatal - Crecimiento y desarrollo)</t>
  </si>
  <si>
    <t>MEDICO ESPECIALISTA</t>
  </si>
  <si>
    <t>Citologías cervicovaginales tomadas</t>
  </si>
  <si>
    <t>Consultas de medicina general electivas realizadas</t>
  </si>
  <si>
    <t>ODONTOLOGIA</t>
  </si>
  <si>
    <t>Consultas de medicina general urgentes realizadas</t>
  </si>
  <si>
    <t>ESTANCIA GENERAL</t>
  </si>
  <si>
    <t>Consultas de medicina especializada electivas realizadas</t>
  </si>
  <si>
    <t>CUIDADO INTERMEDIO</t>
  </si>
  <si>
    <t>Consultas de medicina especializada urgentes realizadas</t>
  </si>
  <si>
    <t>CUIDADO INTENSIVO</t>
  </si>
  <si>
    <t>Otras consultas electivas realizadas por profesionales diferentes a médico, enfermero u odontólogo (Incluye Psicología, Nutricionista, Optometria y otras)</t>
  </si>
  <si>
    <t>SALUD MENTAL</t>
  </si>
  <si>
    <t>SALA PARTOS</t>
  </si>
  <si>
    <t>CIRUGIAS</t>
  </si>
  <si>
    <t>LABORATORIO</t>
  </si>
  <si>
    <t>Sellantes aplicados</t>
  </si>
  <si>
    <t>IMÁGENES DIAGNÓSTICAS</t>
  </si>
  <si>
    <t>Superficies obturadas (cualquier material)</t>
  </si>
  <si>
    <t>MEDIO AMBIENTE OTROS SERVICIOS</t>
  </si>
  <si>
    <t>Exodoncias (cualquier tipo)</t>
  </si>
  <si>
    <t>SERVICIOS DE URGENCIAS</t>
  </si>
  <si>
    <t>Partos vaginales</t>
  </si>
  <si>
    <t>Partos por cesárea</t>
  </si>
  <si>
    <t>Total de días estancia de los egresos</t>
  </si>
  <si>
    <t>Días estancia de los egresos salud mental</t>
  </si>
  <si>
    <t>Días estancia Cuidados Intermedios</t>
  </si>
  <si>
    <t>Días estancia Cuidados Intensivos</t>
  </si>
  <si>
    <t>Total de cirugías realizadas (Sin incluir partos y cesáreas)</t>
  </si>
  <si>
    <t>Exámenes de laboratorio</t>
  </si>
  <si>
    <t>Número de imágenes diagnósticas tomadas</t>
  </si>
  <si>
    <t>Número de sesiones de terapias respiratorias realizadas</t>
  </si>
  <si>
    <t>Número de sesiones de terapias físicas realizadas</t>
  </si>
  <si>
    <t>Número de sesiones de otras terapias (sin incluir respiratorias y físicas)</t>
  </si>
  <si>
    <t>Número de visitas domiciliarias e institucionales -PIC-</t>
  </si>
  <si>
    <t>Número de sesiones de talleres colectivos -PIC-</t>
  </si>
  <si>
    <t>CONCEPTO</t>
  </si>
  <si>
    <t>META ANUAL</t>
  </si>
  <si>
    <t>TRIMESTRE 1</t>
  </si>
  <si>
    <t>TRIMESTRE 2</t>
  </si>
  <si>
    <t>TRIMESTRE 3</t>
  </si>
  <si>
    <t>TRIMESTRE 4</t>
  </si>
  <si>
    <t>ACUMULADO</t>
  </si>
  <si>
    <t xml:space="preserve">   Cirugías grupos 2-6</t>
  </si>
  <si>
    <t xml:space="preserve">   Cirugías grupos 7-10</t>
  </si>
  <si>
    <t xml:space="preserve">   Cirugías grupos 11-13</t>
  </si>
  <si>
    <t xml:space="preserve">   Cirugías grupos 20-23</t>
  </si>
  <si>
    <t xml:space="preserve">   Total de consultas de odontología realizadas (valoración)</t>
  </si>
  <si>
    <t xml:space="preserve">   Número de sesiones de odontología realizadas</t>
  </si>
  <si>
    <t xml:space="preserve">   Total de tratamientos terminados</t>
  </si>
  <si>
    <t xml:space="preserve">   Días estancia de los egresos obstétricos (Partos, cesáreas y otros obstétricos)</t>
  </si>
  <si>
    <t xml:space="preserve">   Días estancia de los egresos quirúrgicos (Sin Incluir partos, cesáreas y otros obstétricos)</t>
  </si>
  <si>
    <t xml:space="preserve">   Días estancia de los egresos No quirúrgicos (No incluye salud mental, partos, cesáreas y otros obstétricos)</t>
  </si>
  <si>
    <t xml:space="preserve">  Total de días cama ocupados</t>
  </si>
  <si>
    <t xml:space="preserve">  Total de días cama disponibles</t>
  </si>
  <si>
    <t>Ponderador</t>
  </si>
  <si>
    <t>Nivel de atención</t>
  </si>
  <si>
    <t>Ponderación</t>
  </si>
  <si>
    <t>COD</t>
  </si>
  <si>
    <t>CENTRO DE COSTOS</t>
  </si>
  <si>
    <t>SERVICIO</t>
  </si>
  <si>
    <t>P_2015</t>
  </si>
  <si>
    <t>P_2016</t>
  </si>
  <si>
    <t>P_2017</t>
  </si>
  <si>
    <t>NA</t>
  </si>
  <si>
    <t>ESE_2015</t>
  </si>
  <si>
    <t>ESE_2016</t>
  </si>
  <si>
    <t>ESE_2017</t>
  </si>
  <si>
    <t>Consulta y procedimientos</t>
  </si>
  <si>
    <t xml:space="preserve">501 </t>
  </si>
  <si>
    <t xml:space="preserve"> Consultas de medicina general urgentes</t>
  </si>
  <si>
    <t>Consultas de Medicina General Urgentes</t>
  </si>
  <si>
    <t xml:space="preserve">502 </t>
  </si>
  <si>
    <t xml:space="preserve">811 </t>
  </si>
  <si>
    <t xml:space="preserve"> Sala de yeso</t>
  </si>
  <si>
    <t xml:space="preserve">812 </t>
  </si>
  <si>
    <t xml:space="preserve"> Sala de reanimación</t>
  </si>
  <si>
    <t xml:space="preserve">813 </t>
  </si>
  <si>
    <t xml:space="preserve"> Sala general de procedimientos menores</t>
  </si>
  <si>
    <t>Observación</t>
  </si>
  <si>
    <t>Pacientes en observación</t>
  </si>
  <si>
    <t xml:space="preserve">809 </t>
  </si>
  <si>
    <t xml:space="preserve"> Sala de enfermedades respiratorias agudas - ERA</t>
  </si>
  <si>
    <t xml:space="preserve">810 </t>
  </si>
  <si>
    <t xml:space="preserve"> Sala de rehidratación oral</t>
  </si>
  <si>
    <t>Actividades de promoción y prevención</t>
  </si>
  <si>
    <t xml:space="preserve">901 </t>
  </si>
  <si>
    <t xml:space="preserve"> Vacunación</t>
  </si>
  <si>
    <t>Dosis de Biologicos Aplicados</t>
  </si>
  <si>
    <t xml:space="preserve">902 </t>
  </si>
  <si>
    <t xml:space="preserve"> Atención preventiva salud oral higiene oral</t>
  </si>
  <si>
    <t xml:space="preserve">904 </t>
  </si>
  <si>
    <t xml:space="preserve"> Planificación familiar</t>
  </si>
  <si>
    <t xml:space="preserve">905 </t>
  </si>
  <si>
    <t xml:space="preserve"> Promoción en salud</t>
  </si>
  <si>
    <t>Otras actividades extramurales</t>
  </si>
  <si>
    <t>Actividades de salud oral</t>
  </si>
  <si>
    <t xml:space="preserve">334 </t>
  </si>
  <si>
    <t>Total consultas odontológicas realizadas (valoración)</t>
  </si>
  <si>
    <t>Consultas odontologicas</t>
  </si>
  <si>
    <t>Superficies obturadas</t>
  </si>
  <si>
    <t>Superficies Obturadas</t>
  </si>
  <si>
    <t>Exodoncias</t>
  </si>
  <si>
    <t>Consulta externa y procedimientos</t>
  </si>
  <si>
    <t>Consultas de medicina general electivas</t>
  </si>
  <si>
    <t>Consultas de Medicina General Electivas</t>
  </si>
  <si>
    <t>Consulta especializada</t>
  </si>
  <si>
    <t xml:space="preserve">301 </t>
  </si>
  <si>
    <t xml:space="preserve"> Anestesia</t>
  </si>
  <si>
    <t>Consultas de Medicina Especializadas</t>
  </si>
  <si>
    <t xml:space="preserve">302 </t>
  </si>
  <si>
    <t xml:space="preserve"> Cardiología</t>
  </si>
  <si>
    <t xml:space="preserve">303 </t>
  </si>
  <si>
    <t xml:space="preserve"> Cirugía cardiovascular </t>
  </si>
  <si>
    <t xml:space="preserve">304 </t>
  </si>
  <si>
    <t xml:space="preserve"> Cirugía general</t>
  </si>
  <si>
    <t xml:space="preserve">305 </t>
  </si>
  <si>
    <t xml:space="preserve"> Cirugía neurológica</t>
  </si>
  <si>
    <t xml:space="preserve">306 </t>
  </si>
  <si>
    <t xml:space="preserve"> Cirugía pediátrica</t>
  </si>
  <si>
    <t xml:space="preserve">308 </t>
  </si>
  <si>
    <t xml:space="preserve"> Dermatología</t>
  </si>
  <si>
    <t xml:space="preserve">309 </t>
  </si>
  <si>
    <t xml:space="preserve"> Dolor y cuidados paliativos</t>
  </si>
  <si>
    <t xml:space="preserve">310 </t>
  </si>
  <si>
    <t xml:space="preserve"> Endocrinología</t>
  </si>
  <si>
    <t xml:space="preserve">311 </t>
  </si>
  <si>
    <t xml:space="preserve"> Endodoncia</t>
  </si>
  <si>
    <t xml:space="preserve">312 </t>
  </si>
  <si>
    <t xml:space="preserve"> Estomatología</t>
  </si>
  <si>
    <t xml:space="preserve">313 </t>
  </si>
  <si>
    <t xml:space="preserve"> Gastroenterología</t>
  </si>
  <si>
    <t xml:space="preserve">316 </t>
  </si>
  <si>
    <t xml:space="preserve"> Genética</t>
  </si>
  <si>
    <t xml:space="preserve">317 </t>
  </si>
  <si>
    <t xml:space="preserve"> Geriatría</t>
  </si>
  <si>
    <t xml:space="preserve">318 </t>
  </si>
  <si>
    <t xml:space="preserve"> Gerontología</t>
  </si>
  <si>
    <t xml:space="preserve">319 </t>
  </si>
  <si>
    <t xml:space="preserve"> Ginecobstretricia</t>
  </si>
  <si>
    <t xml:space="preserve">320 </t>
  </si>
  <si>
    <t xml:space="preserve"> Hematología</t>
  </si>
  <si>
    <t xml:space="preserve">321 </t>
  </si>
  <si>
    <t xml:space="preserve"> Implantología</t>
  </si>
  <si>
    <t xml:space="preserve">322 </t>
  </si>
  <si>
    <t xml:space="preserve"> Infectología</t>
  </si>
  <si>
    <t xml:space="preserve">323 </t>
  </si>
  <si>
    <t xml:space="preserve"> Inmunología</t>
  </si>
  <si>
    <t xml:space="preserve">324 </t>
  </si>
  <si>
    <t xml:space="preserve"> Medicina familiar</t>
  </si>
  <si>
    <t xml:space="preserve">325 </t>
  </si>
  <si>
    <t xml:space="preserve"> Medicina física y del deporte</t>
  </si>
  <si>
    <t xml:space="preserve">326 </t>
  </si>
  <si>
    <t xml:space="preserve"> Medicina física y rehabilitación</t>
  </si>
  <si>
    <t xml:space="preserve">327 </t>
  </si>
  <si>
    <t xml:space="preserve"> Medicina interna</t>
  </si>
  <si>
    <t xml:space="preserve">329 </t>
  </si>
  <si>
    <t xml:space="preserve"> Nefrología</t>
  </si>
  <si>
    <t xml:space="preserve">330 </t>
  </si>
  <si>
    <t xml:space="preserve"> Neumología</t>
  </si>
  <si>
    <t xml:space="preserve">331 </t>
  </si>
  <si>
    <t xml:space="preserve"> Neurología</t>
  </si>
  <si>
    <t xml:space="preserve">332 </t>
  </si>
  <si>
    <t xml:space="preserve"> Nutrición y dietética</t>
  </si>
  <si>
    <t xml:space="preserve">333 </t>
  </si>
  <si>
    <t xml:space="preserve"> Oftalmología</t>
  </si>
  <si>
    <t xml:space="preserve">335 </t>
  </si>
  <si>
    <t xml:space="preserve"> Oncología clínica</t>
  </si>
  <si>
    <t xml:space="preserve">336 </t>
  </si>
  <si>
    <t xml:space="preserve"> Optometría</t>
  </si>
  <si>
    <t xml:space="preserve">337 </t>
  </si>
  <si>
    <t xml:space="preserve"> Ortodoncia</t>
  </si>
  <si>
    <t xml:space="preserve">338 </t>
  </si>
  <si>
    <t xml:space="preserve"> Ortopedia y/o traumatología</t>
  </si>
  <si>
    <t xml:space="preserve">339 </t>
  </si>
  <si>
    <t xml:space="preserve"> Otorrinolaringología</t>
  </si>
  <si>
    <t xml:space="preserve">340 </t>
  </si>
  <si>
    <t xml:space="preserve"> Patología</t>
  </si>
  <si>
    <t xml:space="preserve">341 </t>
  </si>
  <si>
    <t xml:space="preserve"> Pediatría</t>
  </si>
  <si>
    <t xml:space="preserve">342 </t>
  </si>
  <si>
    <t xml:space="preserve"> Periodoncia</t>
  </si>
  <si>
    <t xml:space="preserve">343 </t>
  </si>
  <si>
    <t xml:space="preserve"> Psicología</t>
  </si>
  <si>
    <t xml:space="preserve">344 </t>
  </si>
  <si>
    <t xml:space="preserve"> Psiquiatría</t>
  </si>
  <si>
    <t xml:space="preserve">345 </t>
  </si>
  <si>
    <t xml:space="preserve"> Rehabilitación oncológica</t>
  </si>
  <si>
    <t xml:space="preserve">346 </t>
  </si>
  <si>
    <t xml:space="preserve"> Rehabilitación oral</t>
  </si>
  <si>
    <t xml:space="preserve">347 </t>
  </si>
  <si>
    <t xml:space="preserve"> Reumatología</t>
  </si>
  <si>
    <t xml:space="preserve">348 </t>
  </si>
  <si>
    <t xml:space="preserve"> Salud ocupacional</t>
  </si>
  <si>
    <t xml:space="preserve">349 </t>
  </si>
  <si>
    <t xml:space="preserve"> Medicina alternativa - terapia alternativa</t>
  </si>
  <si>
    <t xml:space="preserve">350 </t>
  </si>
  <si>
    <t xml:space="preserve"> Toxicología</t>
  </si>
  <si>
    <t xml:space="preserve">354 </t>
  </si>
  <si>
    <t xml:space="preserve"> Urología</t>
  </si>
  <si>
    <t xml:space="preserve">355 </t>
  </si>
  <si>
    <t xml:space="preserve"> Otras consultas de especialidad; cuál?</t>
  </si>
  <si>
    <t xml:space="preserve">356 </t>
  </si>
  <si>
    <t xml:space="preserve"> Consulta prioritaria</t>
  </si>
  <si>
    <t xml:space="preserve">359 </t>
  </si>
  <si>
    <t xml:space="preserve"> Cardiología pediátrica</t>
  </si>
  <si>
    <t xml:space="preserve">361 </t>
  </si>
  <si>
    <t xml:space="preserve"> Cirugía de cabeza y cuello</t>
  </si>
  <si>
    <t xml:space="preserve">362 </t>
  </si>
  <si>
    <t xml:space="preserve"> Cirugía de mano</t>
  </si>
  <si>
    <t xml:space="preserve">363 </t>
  </si>
  <si>
    <t xml:space="preserve"> Cirugía de mama y tumores tejidos blandos</t>
  </si>
  <si>
    <t xml:space="preserve">364 </t>
  </si>
  <si>
    <t xml:space="preserve"> Cirugía dermatológica</t>
  </si>
  <si>
    <t xml:space="preserve">365 </t>
  </si>
  <si>
    <t xml:space="preserve"> Cirugía de tórax</t>
  </si>
  <si>
    <t xml:space="preserve">366 </t>
  </si>
  <si>
    <t xml:space="preserve"> Cirugía gastrointestinal</t>
  </si>
  <si>
    <t xml:space="preserve">367 </t>
  </si>
  <si>
    <t xml:space="preserve"> Cirugía ginecológica laparoscópica</t>
  </si>
  <si>
    <t xml:space="preserve">368 </t>
  </si>
  <si>
    <t xml:space="preserve"> Cirugía plástica y estética</t>
  </si>
  <si>
    <t xml:space="preserve">369 </t>
  </si>
  <si>
    <t xml:space="preserve"> Cirugía plástica oncológica</t>
  </si>
  <si>
    <t xml:space="preserve">370 </t>
  </si>
  <si>
    <t xml:space="preserve"> Cirugía vascular</t>
  </si>
  <si>
    <t xml:space="preserve">372 </t>
  </si>
  <si>
    <t xml:space="preserve"> Cirugía oncológica</t>
  </si>
  <si>
    <t xml:space="preserve">373 </t>
  </si>
  <si>
    <t xml:space="preserve"> Cirugía oncológica pediátrica</t>
  </si>
  <si>
    <t xml:space="preserve">374 </t>
  </si>
  <si>
    <t xml:space="preserve"> Dermatología oncológica</t>
  </si>
  <si>
    <t xml:space="preserve">375 </t>
  </si>
  <si>
    <t xml:space="preserve"> Coloproctología</t>
  </si>
  <si>
    <t xml:space="preserve">377 </t>
  </si>
  <si>
    <t xml:space="preserve"> Electrofisiología, marcapasos y arritmias cardíaca</t>
  </si>
  <si>
    <t xml:space="preserve">378 </t>
  </si>
  <si>
    <t xml:space="preserve"> Ginecología oncológica</t>
  </si>
  <si>
    <t xml:space="preserve">379 </t>
  </si>
  <si>
    <t xml:space="preserve"> Hematología y oncología clínica</t>
  </si>
  <si>
    <t xml:space="preserve">381 </t>
  </si>
  <si>
    <t xml:space="preserve"> Medicina nuclear</t>
  </si>
  <si>
    <t xml:space="preserve">383 </t>
  </si>
  <si>
    <t xml:space="preserve"> Nefrología pediátrica</t>
  </si>
  <si>
    <t xml:space="preserve">384 </t>
  </si>
  <si>
    <t xml:space="preserve"> Neonatología</t>
  </si>
  <si>
    <t xml:space="preserve">385 </t>
  </si>
  <si>
    <t xml:space="preserve"> Neumología pediátrica</t>
  </si>
  <si>
    <t xml:space="preserve">386 </t>
  </si>
  <si>
    <t xml:space="preserve"> Neurocirugía</t>
  </si>
  <si>
    <t xml:space="preserve">387 </t>
  </si>
  <si>
    <t xml:space="preserve"> Neuropediatría</t>
  </si>
  <si>
    <t xml:space="preserve">388 </t>
  </si>
  <si>
    <t xml:space="preserve"> Oftalmología oncológica</t>
  </si>
  <si>
    <t xml:space="preserve">390 </t>
  </si>
  <si>
    <t xml:space="preserve"> Oncología y hematología pediátrica</t>
  </si>
  <si>
    <t xml:space="preserve">391 </t>
  </si>
  <si>
    <t xml:space="preserve"> Ortopedia infantil</t>
  </si>
  <si>
    <t xml:space="preserve">392 </t>
  </si>
  <si>
    <t xml:space="preserve"> Ortopedia oncológica</t>
  </si>
  <si>
    <t xml:space="preserve">393 </t>
  </si>
  <si>
    <t xml:space="preserve"> Patología oncológica</t>
  </si>
  <si>
    <t xml:space="preserve">394 </t>
  </si>
  <si>
    <t xml:space="preserve"> Urología oncología</t>
  </si>
  <si>
    <t xml:space="preserve">395 </t>
  </si>
  <si>
    <t xml:space="preserve"> Odontopediatría</t>
  </si>
  <si>
    <t>Estancia general</t>
  </si>
  <si>
    <t xml:space="preserve">101 </t>
  </si>
  <si>
    <t xml:space="preserve"> General adultos</t>
  </si>
  <si>
    <t>Total días estancia egresos</t>
  </si>
  <si>
    <t xml:space="preserve">102 </t>
  </si>
  <si>
    <t xml:space="preserve"> General pediátrica</t>
  </si>
  <si>
    <t xml:space="preserve">112 </t>
  </si>
  <si>
    <t xml:space="preserve"> Obstetricia</t>
  </si>
  <si>
    <t>Recién nacidos</t>
  </si>
  <si>
    <t xml:space="preserve">105 </t>
  </si>
  <si>
    <t xml:space="preserve"> Cuidado intermedio neonatal</t>
  </si>
  <si>
    <t>Días estancia cuidados intermedios</t>
  </si>
  <si>
    <t xml:space="preserve">108 </t>
  </si>
  <si>
    <t xml:space="preserve"> Cuidado intensivo neonatal</t>
  </si>
  <si>
    <t>Días estancia cuidados intensivos</t>
  </si>
  <si>
    <t>Cuidados intermedios</t>
  </si>
  <si>
    <t xml:space="preserve">106 </t>
  </si>
  <si>
    <t xml:space="preserve"> Cuidado intermedio pediátrico</t>
  </si>
  <si>
    <t xml:space="preserve">107 </t>
  </si>
  <si>
    <t xml:space="preserve"> Cuidado intermedio adultos</t>
  </si>
  <si>
    <t>Cuidados intensivos</t>
  </si>
  <si>
    <t xml:space="preserve">109 </t>
  </si>
  <si>
    <t xml:space="preserve"> Cuidado intensivo pediátrico</t>
  </si>
  <si>
    <t xml:space="preserve">110 </t>
  </si>
  <si>
    <t xml:space="preserve"> Cuidado intensivo adultos</t>
  </si>
  <si>
    <t>Quemados</t>
  </si>
  <si>
    <t xml:space="preserve">111 </t>
  </si>
  <si>
    <t xml:space="preserve"> Unidad de quemados adultos</t>
  </si>
  <si>
    <t xml:space="preserve">116 </t>
  </si>
  <si>
    <t xml:space="preserve"> Quemados pediátrico</t>
  </si>
  <si>
    <t>Salud mental</t>
  </si>
  <si>
    <t xml:space="preserve">115 </t>
  </si>
  <si>
    <t xml:space="preserve"> Hospitalización dia</t>
  </si>
  <si>
    <t xml:space="preserve">103 </t>
  </si>
  <si>
    <t xml:space="preserve"> Psiquiatría o unidad de salud mental</t>
  </si>
  <si>
    <t xml:space="preserve">117 </t>
  </si>
  <si>
    <t xml:space="preserve"> Cuidado agudo en salud mental o psiquiatría</t>
  </si>
  <si>
    <t xml:space="preserve">118 </t>
  </si>
  <si>
    <t xml:space="preserve"> Cuidado intermedio en salud mental o psiquiatría</t>
  </si>
  <si>
    <t>Otros cuidados especiales</t>
  </si>
  <si>
    <t xml:space="preserve">104 </t>
  </si>
  <si>
    <t xml:space="preserve"> Farmacodependencia</t>
  </si>
  <si>
    <t xml:space="preserve">119 </t>
  </si>
  <si>
    <t xml:space="preserve"> Hospitalización domiciliaria</t>
  </si>
  <si>
    <t>Salas de parto</t>
  </si>
  <si>
    <t>Partos Vaginales</t>
  </si>
  <si>
    <t>Quirófanos</t>
  </si>
  <si>
    <t>Partos cesárea</t>
  </si>
  <si>
    <t>Partos Cesarea</t>
  </si>
  <si>
    <t xml:space="preserve">201 </t>
  </si>
  <si>
    <t>Total Cirugias</t>
  </si>
  <si>
    <t xml:space="preserve">202 </t>
  </si>
  <si>
    <t xml:space="preserve">203 </t>
  </si>
  <si>
    <t xml:space="preserve">204 </t>
  </si>
  <si>
    <t xml:space="preserve"> Cirugía ginecológica</t>
  </si>
  <si>
    <t xml:space="preserve">205 </t>
  </si>
  <si>
    <t xml:space="preserve"> Cirugía maxilofacial</t>
  </si>
  <si>
    <t xml:space="preserve">206 </t>
  </si>
  <si>
    <t xml:space="preserve">207 </t>
  </si>
  <si>
    <t xml:space="preserve"> Cirugía ortopédica</t>
  </si>
  <si>
    <t xml:space="preserve">208 </t>
  </si>
  <si>
    <t xml:space="preserve"> Cirugía oftalmológica</t>
  </si>
  <si>
    <t xml:space="preserve">209 </t>
  </si>
  <si>
    <t xml:space="preserve"> Cirugía otorrinolaringología</t>
  </si>
  <si>
    <t xml:space="preserve">210 </t>
  </si>
  <si>
    <t xml:space="preserve">211 </t>
  </si>
  <si>
    <t xml:space="preserve"> Cirugía oral</t>
  </si>
  <si>
    <t xml:space="preserve">212 </t>
  </si>
  <si>
    <t xml:space="preserve">213 </t>
  </si>
  <si>
    <t xml:space="preserve">214 </t>
  </si>
  <si>
    <t xml:space="preserve"> Cirugía vascular y angiológica</t>
  </si>
  <si>
    <t xml:space="preserve">215 </t>
  </si>
  <si>
    <t xml:space="preserve"> Cirugía urológica</t>
  </si>
  <si>
    <t xml:space="preserve">217 </t>
  </si>
  <si>
    <t xml:space="preserve"> Otras cirugías</t>
  </si>
  <si>
    <t xml:space="preserve">218 </t>
  </si>
  <si>
    <t xml:space="preserve"> Cirugía endovascular neurología</t>
  </si>
  <si>
    <t xml:space="preserve">219 </t>
  </si>
  <si>
    <t xml:space="preserve"> Transplante renal</t>
  </si>
  <si>
    <t xml:space="preserve">220 </t>
  </si>
  <si>
    <t xml:space="preserve"> Transplante de corazón</t>
  </si>
  <si>
    <t xml:space="preserve">221 </t>
  </si>
  <si>
    <t xml:space="preserve"> Transplante de hígado</t>
  </si>
  <si>
    <t xml:space="preserve">222 </t>
  </si>
  <si>
    <t xml:space="preserve"> Transplante de pulmón</t>
  </si>
  <si>
    <t xml:space="preserve">223 </t>
  </si>
  <si>
    <t xml:space="preserve"> Transplante de riñón - páncreas</t>
  </si>
  <si>
    <t xml:space="preserve">224 </t>
  </si>
  <si>
    <t xml:space="preserve"> Transplante de cónea</t>
  </si>
  <si>
    <t xml:space="preserve">225 </t>
  </si>
  <si>
    <t xml:space="preserve"> Implante de tejido óseo</t>
  </si>
  <si>
    <t xml:space="preserve">226 </t>
  </si>
  <si>
    <t xml:space="preserve"> Otros implantes y transplantes</t>
  </si>
  <si>
    <t xml:space="preserve">227 </t>
  </si>
  <si>
    <t xml:space="preserve">228 </t>
  </si>
  <si>
    <t xml:space="preserve"> Transplante médula ósea o células madre</t>
  </si>
  <si>
    <t xml:space="preserve">229 </t>
  </si>
  <si>
    <t xml:space="preserve"> Implante de piel</t>
  </si>
  <si>
    <t xml:space="preserve">230 </t>
  </si>
  <si>
    <t xml:space="preserve"> Implante válvulas cardíacas</t>
  </si>
  <si>
    <t xml:space="preserve">231 </t>
  </si>
  <si>
    <t xml:space="preserve"> Cirugía de la mano</t>
  </si>
  <si>
    <t xml:space="preserve">232 </t>
  </si>
  <si>
    <t xml:space="preserve">233 </t>
  </si>
  <si>
    <t xml:space="preserve">234 </t>
  </si>
  <si>
    <t xml:space="preserve">235 </t>
  </si>
  <si>
    <t xml:space="preserve">237 </t>
  </si>
  <si>
    <t>Laboratorio clínico</t>
  </si>
  <si>
    <t xml:space="preserve">706 </t>
  </si>
  <si>
    <t xml:space="preserve"> Laboratorio clínico</t>
  </si>
  <si>
    <t>Examenes de Laboratorio</t>
  </si>
  <si>
    <t xml:space="preserve">712 </t>
  </si>
  <si>
    <t xml:space="preserve"> Toma de muestras de lab Clínico</t>
  </si>
  <si>
    <t>Imagenología</t>
  </si>
  <si>
    <t xml:space="preserve">710 </t>
  </si>
  <si>
    <t xml:space="preserve"> Radiología e imágenes diagnostico</t>
  </si>
  <si>
    <t>Imagenes Diagnosticas</t>
  </si>
  <si>
    <t xml:space="preserve">719 </t>
  </si>
  <si>
    <t xml:space="preserve"> Ultrasonido</t>
  </si>
  <si>
    <t xml:space="preserve">724 </t>
  </si>
  <si>
    <t xml:space="preserve"> Toma e interpretación radiologías odontológicas</t>
  </si>
  <si>
    <t>Anatomía patológica</t>
  </si>
  <si>
    <t xml:space="preserve">716 </t>
  </si>
  <si>
    <t xml:space="preserve"> Toma de muestras citologías cérvico-uterinas</t>
  </si>
  <si>
    <t>Citologias Cervicovaginales</t>
  </si>
  <si>
    <t xml:space="preserve">717 </t>
  </si>
  <si>
    <t xml:space="preserve"> Laboratorio citologías cérvico-uterinas</t>
  </si>
  <si>
    <t xml:space="preserve">718 </t>
  </si>
  <si>
    <t xml:space="preserve"> Laboratorio de patología</t>
  </si>
  <si>
    <t xml:space="preserve">731 </t>
  </si>
  <si>
    <t xml:space="preserve"> Laboratorio de histotecnología</t>
  </si>
  <si>
    <t>Otras unidades de apoyo diagnóstico</t>
  </si>
  <si>
    <t xml:space="preserve">708 </t>
  </si>
  <si>
    <t xml:space="preserve"> Urología - litotripsia urológica</t>
  </si>
  <si>
    <t xml:space="preserve">703 </t>
  </si>
  <si>
    <t xml:space="preserve"> Endoscopia digestiva</t>
  </si>
  <si>
    <t xml:space="preserve">704 </t>
  </si>
  <si>
    <t xml:space="preserve"> Neumología - fibrobroncoscopia</t>
  </si>
  <si>
    <t xml:space="preserve">725 </t>
  </si>
  <si>
    <t xml:space="preserve"> Electrodiagnóstico</t>
  </si>
  <si>
    <t xml:space="preserve">730 </t>
  </si>
  <si>
    <t xml:space="preserve"> Neumología laboratorio función pulmonar</t>
  </si>
  <si>
    <t xml:space="preserve">715 </t>
  </si>
  <si>
    <t>Unidad hemodinamia</t>
  </si>
  <si>
    <t xml:space="preserve">701 </t>
  </si>
  <si>
    <t xml:space="preserve"> Diagnostico cardiovascular</t>
  </si>
  <si>
    <t xml:space="preserve">705 </t>
  </si>
  <si>
    <t xml:space="preserve"> Hemodinamia</t>
  </si>
  <si>
    <t xml:space="preserve">732 </t>
  </si>
  <si>
    <t xml:space="preserve"> Ecocardiografía</t>
  </si>
  <si>
    <t>Rehabilitación y terapias</t>
  </si>
  <si>
    <t xml:space="preserve">314 </t>
  </si>
  <si>
    <t xml:space="preserve"> Fisioterapia</t>
  </si>
  <si>
    <t xml:space="preserve">315 </t>
  </si>
  <si>
    <t xml:space="preserve"> Fonoaudiología y/o terapia de lenguaje</t>
  </si>
  <si>
    <t xml:space="preserve">352 </t>
  </si>
  <si>
    <t xml:space="preserve"> Terapia ocupacional</t>
  </si>
  <si>
    <t xml:space="preserve">353 </t>
  </si>
  <si>
    <t xml:space="preserve"> Terapia respiratoria</t>
  </si>
  <si>
    <t xml:space="preserve">711 </t>
  </si>
  <si>
    <t xml:space="preserve"> Radioterapia</t>
  </si>
  <si>
    <t>Banco de componentes anatómicos</t>
  </si>
  <si>
    <t>Banco de sangre</t>
  </si>
  <si>
    <t xml:space="preserve">713 </t>
  </si>
  <si>
    <t xml:space="preserve"> Transfusión sanguínea</t>
  </si>
  <si>
    <t>Unidad renal</t>
  </si>
  <si>
    <t xml:space="preserve">702 </t>
  </si>
  <si>
    <t xml:space="preserve"> Nefrología - diálisis renal</t>
  </si>
  <si>
    <t xml:space="preserve">723 </t>
  </si>
  <si>
    <t xml:space="preserve"> Urología procedimiento</t>
  </si>
  <si>
    <t>Terapias oncológicas</t>
  </si>
  <si>
    <t xml:space="preserve">709 </t>
  </si>
  <si>
    <t>Farmacia e insumos hospitalarios</t>
  </si>
  <si>
    <t xml:space="preserve">714 </t>
  </si>
  <si>
    <t xml:space="preserve"> Servicio farmacéutico</t>
  </si>
  <si>
    <t>Otras unidades de apoyo terapéutico</t>
  </si>
  <si>
    <t>Medio ambiente</t>
  </si>
  <si>
    <t>Servicios de ambulancias</t>
  </si>
  <si>
    <t xml:space="preserve">601 </t>
  </si>
  <si>
    <t xml:space="preserve"> Transporte asistencial básico</t>
  </si>
  <si>
    <t xml:space="preserve">602 </t>
  </si>
  <si>
    <t xml:space="preserve"> Transporte asistencial medicalizado</t>
  </si>
  <si>
    <t>Producción Equivalente UVR</t>
  </si>
  <si>
    <t>UVR SIHO</t>
  </si>
  <si>
    <t>NOMBRE</t>
  </si>
  <si>
    <t>TOTAL UVR</t>
  </si>
  <si>
    <t>SERVICIOS AMBULATORIOS</t>
  </si>
  <si>
    <t>SERVICIO URGENCIAS</t>
  </si>
  <si>
    <t>HOSPITALIZACIÓN</t>
  </si>
  <si>
    <t>ACTIVIDAD QUIRÚRGICA</t>
  </si>
  <si>
    <t>SERVICIOS DIAGNÓSTICO</t>
  </si>
  <si>
    <t>SERVICIOS TRATAMIENTO</t>
  </si>
  <si>
    <t>SERVICIOS DE APOYO Y TRATAMIENTO</t>
  </si>
  <si>
    <t xml:space="preserve">   Total de egresos</t>
  </si>
  <si>
    <t xml:space="preserve">   Egresos obstétricos (partos, cesáreas y otros egresos obstétricos)</t>
  </si>
  <si>
    <t xml:space="preserve">   Egresos quirúrgicos (Sin incluir partos, cesáreas y otros egresos obstétricos)</t>
  </si>
  <si>
    <t xml:space="preserve">   Egresos no quirúrgicos (No incluye salud mental, partos, cesáreas y otros egresos obstétricos)</t>
  </si>
  <si>
    <t xml:space="preserve">   Egresos salud mental</t>
  </si>
  <si>
    <t xml:space="preserve">   Pacientes en Observación</t>
  </si>
  <si>
    <t xml:space="preserve">   Pacientes en Cuidados Intermedios</t>
  </si>
  <si>
    <t xml:space="preserve">   Pacientes Unidad Cuidados Intensivos</t>
  </si>
  <si>
    <t xml:space="preserve">       </t>
  </si>
  <si>
    <t>AÑO 2008</t>
  </si>
  <si>
    <t>AÑO 2009</t>
  </si>
  <si>
    <t>AÑO 2010</t>
  </si>
  <si>
    <t>AÑO 2011</t>
  </si>
  <si>
    <t>AÑO 2012</t>
  </si>
  <si>
    <t>AÑO 2013</t>
  </si>
  <si>
    <t>AÑO 2014</t>
  </si>
  <si>
    <t>DIFERENCIA CON META ANUAL</t>
  </si>
  <si>
    <t>ACUMULADO 15</t>
  </si>
  <si>
    <t>ACUMULADO 16</t>
  </si>
  <si>
    <t>ACUMULADO 17</t>
  </si>
  <si>
    <t>PRODUCCION DE SERVICIOS - HISTORICO Y PROYECCIONES</t>
  </si>
  <si>
    <t>P_2018</t>
  </si>
  <si>
    <t>P_2019</t>
  </si>
  <si>
    <t>P_2020</t>
  </si>
  <si>
    <t>ESE_2018</t>
  </si>
  <si>
    <t>ESE_2019</t>
  </si>
  <si>
    <t>ESE_2020</t>
  </si>
  <si>
    <t>Controles de Enfermeria</t>
  </si>
  <si>
    <t>AÑO 2015</t>
  </si>
  <si>
    <t>IT 15</t>
  </si>
  <si>
    <t>IIT 15</t>
  </si>
  <si>
    <t>IIIT 15</t>
  </si>
  <si>
    <t>IVT 15</t>
  </si>
  <si>
    <t>SUBTOTAL CONSULTA Y PROCEDIMIENTOS</t>
  </si>
  <si>
    <t>SUBTOTAL OBSERVACIÓN</t>
  </si>
  <si>
    <t>Otras actividades de promoción y prevención</t>
  </si>
  <si>
    <t>SUBTOTAL PROMOCIÓN Y PREVENCIÓN</t>
  </si>
  <si>
    <t>Otras actividades de apoyo</t>
  </si>
  <si>
    <t>SUBTOTAL ACTIVIDADES DE SALUD ORAL</t>
  </si>
  <si>
    <t>SUBTOTAL CONSULTA ESPECIALIZADA</t>
  </si>
  <si>
    <t>SUBTOTAL CUIDADOS INTENSIVOS</t>
  </si>
  <si>
    <t>SUBTOTAL CUIDADOS INTERMEDIOS</t>
  </si>
  <si>
    <t>SUBTOTAL ESTANCIA GENERAL</t>
  </si>
  <si>
    <t>SUBTOTAL OTROS CUIDADOS ESPECIALES</t>
  </si>
  <si>
    <t>SUBTOTAL QUEMADOS</t>
  </si>
  <si>
    <t>SUBTOTAL RECIEN NACIDOS</t>
  </si>
  <si>
    <t>SUBTOTAL SALUD MENTAL</t>
  </si>
  <si>
    <t>SUBTOTAL QUIRÓFANOS</t>
  </si>
  <si>
    <t>SUBTOTAL ANATOMÍA PATOLÓGICA</t>
  </si>
  <si>
    <t>SUBTOTAL IMAGENOLOGÍA</t>
  </si>
  <si>
    <t>SUBTOTAL LABORATORIO CLÍNICO</t>
  </si>
  <si>
    <t>SUBTOTAL OTRAS UNIDADES DE APOYO DIAGNÓSTICO</t>
  </si>
  <si>
    <t>SUBTOTAL REHABILITACIÓN Y TERAPIAS</t>
  </si>
  <si>
    <t>SUBTOTAL UNIDAD HEMODINAMIA</t>
  </si>
  <si>
    <t>SUBTOTAL UNIDAD RENAL</t>
  </si>
  <si>
    <t>SUBTOTAL MEDIO AMBIENTE</t>
  </si>
  <si>
    <t>SUBTOTAL MEDIO TRANSLADO ASITENCIAL</t>
  </si>
  <si>
    <t>PIC</t>
  </si>
  <si>
    <t>AVANCE DE EJECUCIÓN DE METAS DE PRODUCCIÓN ESE  (porcentaje)</t>
  </si>
  <si>
    <t>AÑO 2016</t>
  </si>
  <si>
    <t>IT 16</t>
  </si>
  <si>
    <t>IIT 16</t>
  </si>
  <si>
    <t>IIIT 16</t>
  </si>
  <si>
    <t>IVT 16</t>
  </si>
  <si>
    <t>P_2021</t>
  </si>
  <si>
    <t>P_2022</t>
  </si>
  <si>
    <t>ESE_2021</t>
  </si>
  <si>
    <t>ESE_2022</t>
  </si>
  <si>
    <t>P_2023</t>
  </si>
  <si>
    <t>ESE_2023</t>
  </si>
  <si>
    <t>AÑO 2017</t>
  </si>
  <si>
    <t>AÑO 2018</t>
  </si>
  <si>
    <t>AÑO 2019</t>
  </si>
  <si>
    <t>AÑO 2020</t>
  </si>
  <si>
    <t>AÑO 2021</t>
  </si>
  <si>
    <t>AÑO 2022</t>
  </si>
  <si>
    <t>AÑO 2023</t>
  </si>
  <si>
    <t>IT 17</t>
  </si>
  <si>
    <t>IIT 17</t>
  </si>
  <si>
    <t>IIIT 17</t>
  </si>
  <si>
    <t>IVT 17</t>
  </si>
  <si>
    <t>IT 18</t>
  </si>
  <si>
    <t>IIT 18</t>
  </si>
  <si>
    <t>IIIT 18</t>
  </si>
  <si>
    <t>IVT 18</t>
  </si>
  <si>
    <t>IT 19</t>
  </si>
  <si>
    <t>IIT 19</t>
  </si>
  <si>
    <t>IIIT 19</t>
  </si>
  <si>
    <t>IVT 19</t>
  </si>
  <si>
    <t>IT 20</t>
  </si>
  <si>
    <t>IIT 20</t>
  </si>
  <si>
    <t>IIIT 20</t>
  </si>
  <si>
    <t>IVT 20</t>
  </si>
  <si>
    <t>IT 21</t>
  </si>
  <si>
    <t>IIT 21</t>
  </si>
  <si>
    <t>IIIT 21</t>
  </si>
  <si>
    <t>IVT 21</t>
  </si>
  <si>
    <t>IT 22</t>
  </si>
  <si>
    <t>IIT 22</t>
  </si>
  <si>
    <t>IIIT 22</t>
  </si>
  <si>
    <t>IVT 22</t>
  </si>
  <si>
    <t>IT 23</t>
  </si>
  <si>
    <t>IIT 23</t>
  </si>
  <si>
    <t>IIIT 23</t>
  </si>
  <si>
    <t>IVT 23</t>
  </si>
  <si>
    <t>I TRIM 15</t>
  </si>
  <si>
    <t>I TRIM 16</t>
  </si>
  <si>
    <t>I TRIM 17</t>
  </si>
  <si>
    <t>I TRIM 18</t>
  </si>
  <si>
    <t>I TRIM 19</t>
  </si>
  <si>
    <t>I TRIM 20</t>
  </si>
  <si>
    <t>I TRIM 21</t>
  </si>
  <si>
    <t>I TRIM 22</t>
  </si>
  <si>
    <t>I TRIM 23</t>
  </si>
  <si>
    <t>I TRIM 24</t>
  </si>
  <si>
    <t>II TRIM 15</t>
  </si>
  <si>
    <t>II TRIM 16</t>
  </si>
  <si>
    <t>II TRIM 17</t>
  </si>
  <si>
    <t>II TRIM 18</t>
  </si>
  <si>
    <t>II TRIM 19</t>
  </si>
  <si>
    <t>II TRIM 20</t>
  </si>
  <si>
    <t>II TRIM 21</t>
  </si>
  <si>
    <t>II TRIM 22</t>
  </si>
  <si>
    <t>II TRIM 23</t>
  </si>
  <si>
    <t>II TRIM 24</t>
  </si>
  <si>
    <t>III TRIM 15</t>
  </si>
  <si>
    <t>III TRIM 16</t>
  </si>
  <si>
    <t>III TRIM 17</t>
  </si>
  <si>
    <t>III TRIM 18</t>
  </si>
  <si>
    <t>III TRIM 19</t>
  </si>
  <si>
    <t>III TRIM 20</t>
  </si>
  <si>
    <t>III TRIM 21</t>
  </si>
  <si>
    <t>III TRIM 22</t>
  </si>
  <si>
    <t>III TRIM 23</t>
  </si>
  <si>
    <t>III TRIM 24</t>
  </si>
  <si>
    <t>IV TRIM 15</t>
  </si>
  <si>
    <t>IV TRIM 16</t>
  </si>
  <si>
    <t>IV TRIM 17</t>
  </si>
  <si>
    <t>IV TRIM 18</t>
  </si>
  <si>
    <t>IV TRIM 19</t>
  </si>
  <si>
    <t>IV TRIM 20</t>
  </si>
  <si>
    <t>IV TRIM 21</t>
  </si>
  <si>
    <t>IV TRIM 22</t>
  </si>
  <si>
    <t>IV TRIM 23</t>
  </si>
  <si>
    <t>IV TRIM 24</t>
  </si>
  <si>
    <t>ACUMULADO 18</t>
  </si>
  <si>
    <t>ACUMULADO 19</t>
  </si>
  <si>
    <t>ACUMULADO 20</t>
  </si>
  <si>
    <t>ACUMULADO 21</t>
  </si>
  <si>
    <t>ACUMULADO 22</t>
  </si>
  <si>
    <t>ACUMULADO 23</t>
  </si>
  <si>
    <t>ACUMULADO 24</t>
  </si>
  <si>
    <t>INFORMACION PROYECCIONES PRODUCCION</t>
  </si>
  <si>
    <t>HOSPITAL REGIONAL DE MONIQUIRÁ E.S.E.</t>
  </si>
  <si>
    <t>DATOS DE PRODUCCIÓN AÑO 2023</t>
  </si>
  <si>
    <t>PRODUCCIÓN REALIZADA  VIGENCIA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</si>
</sst>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  <numFmt numFmtId="166" formatCode="_ * #,##0.00_ ;_ * \-#,##0.00_ ;_ * &quot;-&quot;?_ ;_ @_ "/>
    <numFmt numFmtId="167" formatCode="#,##0;[Red]#,##0"/>
    <numFmt numFmtId="168" formatCode="_ * #,##0.00_ ;_ * \-#,##0.0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10"/>
      <color theme="1"/>
      <name val="Arial Narrow"/>
      <family val="2"/>
    </font>
    <font>
      <b/>
      <sz val="10"/>
      <color rgb="FFFFFFEE"/>
      <name val="Arial Narrow"/>
      <family val="2"/>
    </font>
    <font>
      <sz val="10"/>
      <color rgb="FF000000"/>
      <name val="Arial Narrow"/>
      <family val="2"/>
    </font>
    <font>
      <b/>
      <sz val="10"/>
      <color rgb="FFCC0044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8"/>
      <color rgb="FF000000"/>
      <name val="Verdana"/>
      <family val="2"/>
    </font>
    <font>
      <sz val="8"/>
      <name val="Calibri"/>
      <family val="2"/>
      <scheme val="minor"/>
    </font>
    <font>
      <b/>
      <sz val="14"/>
      <color rgb="FF000000"/>
      <name val="Arial Narrow"/>
      <family val="2"/>
    </font>
    <font>
      <b/>
      <sz val="14"/>
      <color theme="1"/>
      <name val="Arial Narrow"/>
      <family val="2"/>
    </font>
    <font>
      <sz val="9"/>
      <color indexed="18"/>
      <name val="Arial"/>
      <family val="2"/>
    </font>
    <font>
      <sz val="9"/>
      <color theme="0"/>
      <name val="Arial"/>
      <family val="2"/>
    </font>
    <font>
      <sz val="9"/>
      <color theme="0" tint="-0.14996795556505021"/>
      <name val="Arial"/>
      <family val="2"/>
    </font>
    <font>
      <sz val="9"/>
      <color rgb="FF000000"/>
      <name val="Arial"/>
      <family val="2"/>
    </font>
    <font>
      <sz val="9"/>
      <color theme="3" tint="0.79998168889431442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008844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rgb="FF008844"/>
      </left>
      <right style="thin">
        <color rgb="FF008844"/>
      </right>
      <top style="thin">
        <color rgb="FF008844"/>
      </top>
      <bottom style="thin">
        <color rgb="FF008844"/>
      </bottom>
      <diagonal/>
    </border>
    <border>
      <left/>
      <right/>
      <top style="thin">
        <color rgb="FF008844"/>
      </top>
      <bottom style="thin">
        <color rgb="FF008844"/>
      </bottom>
      <diagonal/>
    </border>
    <border>
      <left/>
      <right style="thin">
        <color rgb="FF008844"/>
      </right>
      <top style="thin">
        <color rgb="FF008844"/>
      </top>
      <bottom style="thin">
        <color rgb="FF00884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rgb="FF008844"/>
      </left>
      <right/>
      <top style="thin">
        <color rgb="FF008844"/>
      </top>
      <bottom style="thin">
        <color rgb="FF00884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8844"/>
      </bottom>
      <diagonal/>
    </border>
    <border>
      <left style="medium">
        <color indexed="64"/>
      </left>
      <right style="medium">
        <color indexed="64"/>
      </right>
      <top style="thin">
        <color rgb="FF008844"/>
      </top>
      <bottom style="thin">
        <color rgb="FF008844"/>
      </bottom>
      <diagonal/>
    </border>
    <border>
      <left style="medium">
        <color indexed="64"/>
      </left>
      <right style="medium">
        <color indexed="64"/>
      </right>
      <top style="thin">
        <color rgb="FF008844"/>
      </top>
      <bottom style="medium">
        <color indexed="64"/>
      </bottom>
      <diagonal/>
    </border>
    <border>
      <left style="medium">
        <color indexed="64"/>
      </left>
      <right style="thin">
        <color rgb="FF008844"/>
      </right>
      <top style="medium">
        <color indexed="64"/>
      </top>
      <bottom style="thin">
        <color rgb="FF008844"/>
      </bottom>
      <diagonal/>
    </border>
    <border>
      <left style="thin">
        <color rgb="FF008844"/>
      </left>
      <right style="medium">
        <color indexed="64"/>
      </right>
      <top style="medium">
        <color indexed="64"/>
      </top>
      <bottom style="thin">
        <color rgb="FF008844"/>
      </bottom>
      <diagonal/>
    </border>
    <border>
      <left style="medium">
        <color indexed="64"/>
      </left>
      <right style="thin">
        <color rgb="FF008844"/>
      </right>
      <top style="thin">
        <color rgb="FF008844"/>
      </top>
      <bottom style="thin">
        <color rgb="FF008844"/>
      </bottom>
      <diagonal/>
    </border>
    <border>
      <left style="thin">
        <color rgb="FF008844"/>
      </left>
      <right style="medium">
        <color indexed="64"/>
      </right>
      <top style="thin">
        <color rgb="FF008844"/>
      </top>
      <bottom style="thin">
        <color rgb="FF008844"/>
      </bottom>
      <diagonal/>
    </border>
    <border>
      <left style="medium">
        <color indexed="64"/>
      </left>
      <right style="thin">
        <color rgb="FF008844"/>
      </right>
      <top style="thin">
        <color rgb="FF008844"/>
      </top>
      <bottom style="medium">
        <color indexed="64"/>
      </bottom>
      <diagonal/>
    </border>
    <border>
      <left/>
      <right style="thin">
        <color rgb="FF008844"/>
      </right>
      <top style="thin">
        <color rgb="FF008844"/>
      </top>
      <bottom style="medium">
        <color indexed="64"/>
      </bottom>
      <diagonal/>
    </border>
    <border>
      <left/>
      <right style="medium">
        <color indexed="64"/>
      </right>
      <top style="thin">
        <color rgb="FF00884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8844"/>
      </left>
      <right style="thin">
        <color rgb="FF008844"/>
      </right>
      <top/>
      <bottom style="thin">
        <color rgb="FF008844"/>
      </bottom>
      <diagonal/>
    </border>
    <border>
      <left style="thin">
        <color rgb="FF008844"/>
      </left>
      <right style="medium">
        <color indexed="64"/>
      </right>
      <top/>
      <bottom style="thin">
        <color rgb="FF008844"/>
      </bottom>
      <diagonal/>
    </border>
    <border>
      <left style="thin">
        <color rgb="FF008844"/>
      </left>
      <right style="thin">
        <color rgb="FF008844"/>
      </right>
      <top style="thin">
        <color rgb="FF008844"/>
      </top>
      <bottom style="medium">
        <color indexed="64"/>
      </bottom>
      <diagonal/>
    </border>
    <border>
      <left style="thin">
        <color rgb="FF008844"/>
      </left>
      <right style="medium">
        <color indexed="64"/>
      </right>
      <top style="thin">
        <color rgb="FF008844"/>
      </top>
      <bottom style="medium">
        <color indexed="64"/>
      </bottom>
      <diagonal/>
    </border>
    <border>
      <left/>
      <right/>
      <top style="thin">
        <color rgb="FF008844"/>
      </top>
      <bottom/>
      <diagonal/>
    </border>
    <border>
      <left/>
      <right/>
      <top/>
      <bottom style="thin">
        <color rgb="FF00884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8844"/>
      </top>
      <bottom style="thin">
        <color rgb="FF008844"/>
      </bottom>
      <diagonal/>
    </border>
    <border>
      <left/>
      <right/>
      <top style="thin">
        <color rgb="FF00884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8844"/>
      </bottom>
      <diagonal/>
    </border>
    <border>
      <left/>
      <right/>
      <top style="medium">
        <color indexed="64"/>
      </top>
      <bottom style="thin">
        <color rgb="FF008844"/>
      </bottom>
      <diagonal/>
    </border>
    <border>
      <left style="thin">
        <color rgb="FF0094C7"/>
      </left>
      <right style="thin">
        <color rgb="FF0094C7"/>
      </right>
      <top style="thin">
        <color rgb="FF0094C7"/>
      </top>
      <bottom style="thin">
        <color rgb="FF0094C7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7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01">
    <xf numFmtId="0" fontId="0" fillId="0" borderId="0" xfId="0"/>
    <xf numFmtId="3" fontId="3" fillId="18" borderId="11" xfId="0" applyNumberFormat="1" applyFont="1" applyFill="1" applyBorder="1" applyProtection="1">
      <protection locked="0"/>
    </xf>
    <xf numFmtId="3" fontId="4" fillId="18" borderId="11" xfId="0" applyNumberFormat="1" applyFont="1" applyFill="1" applyBorder="1" applyAlignment="1" applyProtection="1">
      <alignment horizontal="right" vertical="center"/>
      <protection locked="0"/>
    </xf>
    <xf numFmtId="0" fontId="4" fillId="18" borderId="11" xfId="0" applyFont="1" applyFill="1" applyBorder="1" applyAlignment="1" applyProtection="1">
      <alignment horizontal="right" vertical="center"/>
      <protection locked="0"/>
    </xf>
    <xf numFmtId="3" fontId="4" fillId="18" borderId="11" xfId="0" applyNumberFormat="1" applyFont="1" applyFill="1" applyBorder="1" applyProtection="1">
      <protection locked="0"/>
    </xf>
    <xf numFmtId="0" fontId="4" fillId="18" borderId="11" xfId="0" applyFont="1" applyFill="1" applyBorder="1" applyProtection="1">
      <protection locked="0"/>
    </xf>
    <xf numFmtId="3" fontId="3" fillId="18" borderId="11" xfId="0" applyNumberFormat="1" applyFont="1" applyFill="1" applyBorder="1" applyAlignment="1" applyProtection="1">
      <alignment vertical="center"/>
      <protection locked="0"/>
    </xf>
    <xf numFmtId="167" fontId="4" fillId="18" borderId="11" xfId="0" applyNumberFormat="1" applyFont="1" applyFill="1" applyBorder="1" applyAlignment="1" applyProtection="1">
      <alignment horizontal="right" vertical="center"/>
      <protection locked="0"/>
    </xf>
    <xf numFmtId="0" fontId="6" fillId="20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0" fontId="3" fillId="0" borderId="0" xfId="4" applyNumberFormat="1" applyFont="1" applyAlignment="1" applyProtection="1">
      <alignment horizontal="center"/>
    </xf>
    <xf numFmtId="0" fontId="6" fillId="0" borderId="0" xfId="3" applyFont="1"/>
    <xf numFmtId="0" fontId="9" fillId="0" borderId="0" xfId="0" applyFont="1"/>
    <xf numFmtId="0" fontId="10" fillId="2" borderId="4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vertical="center" wrapText="1"/>
    </xf>
    <xf numFmtId="3" fontId="11" fillId="3" borderId="24" xfId="0" applyNumberFormat="1" applyFont="1" applyFill="1" applyBorder="1" applyAlignment="1">
      <alignment horizontal="right" vertical="center" wrapText="1"/>
    </xf>
    <xf numFmtId="3" fontId="11" fillId="3" borderId="25" xfId="0" applyNumberFormat="1" applyFont="1" applyFill="1" applyBorder="1" applyAlignment="1">
      <alignment horizontal="right" vertical="center" wrapText="1"/>
    </xf>
    <xf numFmtId="3" fontId="11" fillId="3" borderId="35" xfId="0" applyNumberFormat="1" applyFont="1" applyFill="1" applyBorder="1" applyAlignment="1">
      <alignment horizontal="right" vertical="center" wrapText="1"/>
    </xf>
    <xf numFmtId="3" fontId="11" fillId="3" borderId="26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1" fillId="3" borderId="27" xfId="0" applyNumberFormat="1" applyFont="1" applyFill="1" applyBorder="1" applyAlignment="1">
      <alignment horizontal="right" vertical="center" wrapText="1"/>
    </xf>
    <xf numFmtId="0" fontId="11" fillId="5" borderId="22" xfId="0" applyFont="1" applyFill="1" applyBorder="1" applyAlignment="1">
      <alignment vertical="center" wrapText="1"/>
    </xf>
    <xf numFmtId="0" fontId="11" fillId="6" borderId="22" xfId="0" applyFont="1" applyFill="1" applyBorder="1" applyAlignment="1">
      <alignment vertical="center" wrapText="1"/>
    </xf>
    <xf numFmtId="0" fontId="11" fillId="7" borderId="22" xfId="0" applyFont="1" applyFill="1" applyBorder="1" applyAlignment="1">
      <alignment vertical="center" wrapText="1"/>
    </xf>
    <xf numFmtId="0" fontId="11" fillId="8" borderId="22" xfId="0" applyFont="1" applyFill="1" applyBorder="1" applyAlignment="1">
      <alignment vertical="center" wrapText="1"/>
    </xf>
    <xf numFmtId="0" fontId="11" fillId="9" borderId="22" xfId="0" applyFont="1" applyFill="1" applyBorder="1" applyAlignment="1">
      <alignment vertical="center" wrapText="1"/>
    </xf>
    <xf numFmtId="0" fontId="11" fillId="19" borderId="22" xfId="0" applyFont="1" applyFill="1" applyBorder="1" applyAlignment="1">
      <alignment vertical="center" wrapText="1"/>
    </xf>
    <xf numFmtId="0" fontId="11" fillId="10" borderId="22" xfId="0" applyFont="1" applyFill="1" applyBorder="1" applyAlignment="1">
      <alignment vertical="center" wrapText="1"/>
    </xf>
    <xf numFmtId="0" fontId="11" fillId="11" borderId="22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right" vertical="center" wrapText="1"/>
    </xf>
    <xf numFmtId="0" fontId="11" fillId="12" borderId="22" xfId="0" applyFont="1" applyFill="1" applyBorder="1" applyAlignment="1">
      <alignment vertical="center" wrapText="1"/>
    </xf>
    <xf numFmtId="0" fontId="11" fillId="14" borderId="22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13" borderId="22" xfId="0" applyFont="1" applyFill="1" applyBorder="1" applyAlignment="1">
      <alignment vertical="center" wrapText="1"/>
    </xf>
    <xf numFmtId="0" fontId="11" fillId="15" borderId="22" xfId="0" applyFont="1" applyFill="1" applyBorder="1" applyAlignment="1">
      <alignment vertical="center" wrapText="1"/>
    </xf>
    <xf numFmtId="0" fontId="11" fillId="16" borderId="22" xfId="0" applyFont="1" applyFill="1" applyBorder="1" applyAlignment="1">
      <alignment vertical="center" wrapText="1"/>
    </xf>
    <xf numFmtId="0" fontId="11" fillId="17" borderId="22" xfId="0" applyFont="1" applyFill="1" applyBorder="1" applyAlignment="1">
      <alignment vertical="center" wrapText="1"/>
    </xf>
    <xf numFmtId="0" fontId="11" fillId="18" borderId="22" xfId="0" applyFont="1" applyFill="1" applyBorder="1" applyAlignment="1">
      <alignment vertical="center" wrapText="1"/>
    </xf>
    <xf numFmtId="3" fontId="11" fillId="3" borderId="28" xfId="0" applyNumberFormat="1" applyFont="1" applyFill="1" applyBorder="1" applyAlignment="1">
      <alignment horizontal="right" vertical="center" wrapText="1"/>
    </xf>
    <xf numFmtId="3" fontId="11" fillId="3" borderId="36" xfId="0" applyNumberFormat="1" applyFont="1" applyFill="1" applyBorder="1" applyAlignment="1">
      <alignment horizontal="right" vertical="center" wrapText="1"/>
    </xf>
    <xf numFmtId="3" fontId="11" fillId="3" borderId="37" xfId="0" applyNumberFormat="1" applyFont="1" applyFill="1" applyBorder="1" applyAlignment="1">
      <alignment horizontal="right" vertical="center" wrapText="1"/>
    </xf>
    <xf numFmtId="0" fontId="11" fillId="4" borderId="22" xfId="0" applyFont="1" applyFill="1" applyBorder="1" applyAlignment="1">
      <alignment vertical="center" wrapText="1"/>
    </xf>
    <xf numFmtId="3" fontId="11" fillId="4" borderId="26" xfId="0" applyNumberFormat="1" applyFont="1" applyFill="1" applyBorder="1" applyAlignment="1">
      <alignment horizontal="right" vertical="center" wrapText="1"/>
    </xf>
    <xf numFmtId="3" fontId="11" fillId="4" borderId="1" xfId="0" applyNumberFormat="1" applyFont="1" applyFill="1" applyBorder="1" applyAlignment="1">
      <alignment horizontal="right" vertical="center" wrapText="1"/>
    </xf>
    <xf numFmtId="3" fontId="11" fillId="4" borderId="27" xfId="0" applyNumberFormat="1" applyFont="1" applyFill="1" applyBorder="1" applyAlignment="1">
      <alignment horizontal="right" vertical="center" wrapText="1"/>
    </xf>
    <xf numFmtId="0" fontId="12" fillId="3" borderId="23" xfId="0" applyFont="1" applyFill="1" applyBorder="1" applyAlignment="1">
      <alignment vertical="center" wrapText="1"/>
    </xf>
    <xf numFmtId="165" fontId="12" fillId="3" borderId="28" xfId="1" applyNumberFormat="1" applyFont="1" applyFill="1" applyBorder="1" applyAlignment="1">
      <alignment vertical="center" wrapText="1"/>
    </xf>
    <xf numFmtId="165" fontId="12" fillId="3" borderId="29" xfId="1" applyNumberFormat="1" applyFont="1" applyFill="1" applyBorder="1" applyAlignment="1">
      <alignment vertical="center" wrapText="1"/>
    </xf>
    <xf numFmtId="165" fontId="12" fillId="3" borderId="30" xfId="1" applyNumberFormat="1" applyFont="1" applyFill="1" applyBorder="1" applyAlignment="1">
      <alignment vertical="center" wrapText="1"/>
    </xf>
    <xf numFmtId="0" fontId="13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0" fontId="11" fillId="19" borderId="1" xfId="0" applyFont="1" applyFill="1" applyBorder="1" applyAlignment="1">
      <alignment vertical="center" wrapText="1"/>
    </xf>
    <xf numFmtId="0" fontId="11" fillId="10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0" fontId="11" fillId="12" borderId="1" xfId="0" applyFont="1" applyFill="1" applyBorder="1" applyAlignment="1">
      <alignment vertical="center" wrapText="1"/>
    </xf>
    <xf numFmtId="0" fontId="11" fillId="14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1" fillId="13" borderId="1" xfId="0" applyFont="1" applyFill="1" applyBorder="1" applyAlignment="1">
      <alignment vertical="center" wrapText="1"/>
    </xf>
    <xf numFmtId="0" fontId="11" fillId="15" borderId="1" xfId="0" applyFont="1" applyFill="1" applyBorder="1" applyAlignment="1">
      <alignment vertical="center" wrapText="1"/>
    </xf>
    <xf numFmtId="0" fontId="11" fillId="16" borderId="1" xfId="0" applyFont="1" applyFill="1" applyBorder="1" applyAlignment="1">
      <alignment vertical="center" wrapText="1"/>
    </xf>
    <xf numFmtId="0" fontId="11" fillId="17" borderId="1" xfId="0" applyFont="1" applyFill="1" applyBorder="1" applyAlignment="1">
      <alignment vertical="center" wrapText="1"/>
    </xf>
    <xf numFmtId="0" fontId="11" fillId="18" borderId="1" xfId="0" applyFont="1" applyFill="1" applyBorder="1" applyAlignment="1">
      <alignment vertical="center" wrapText="1"/>
    </xf>
    <xf numFmtId="165" fontId="9" fillId="0" borderId="0" xfId="1" applyNumberFormat="1" applyFont="1"/>
    <xf numFmtId="0" fontId="11" fillId="4" borderId="1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10" fontId="11" fillId="3" borderId="1" xfId="2" applyNumberFormat="1" applyFont="1" applyFill="1" applyBorder="1" applyAlignment="1">
      <alignment horizontal="right" vertical="center" wrapText="1"/>
    </xf>
    <xf numFmtId="17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9" fillId="0" borderId="11" xfId="0" applyNumberFormat="1" applyFont="1" applyBorder="1"/>
    <xf numFmtId="0" fontId="9" fillId="0" borderId="11" xfId="0" applyFont="1" applyBorder="1"/>
    <xf numFmtId="3" fontId="4" fillId="28" borderId="11" xfId="0" applyNumberFormat="1" applyFont="1" applyFill="1" applyBorder="1" applyAlignment="1" applyProtection="1">
      <alignment horizontal="right" vertical="center"/>
      <protection locked="0"/>
    </xf>
    <xf numFmtId="3" fontId="11" fillId="3" borderId="26" xfId="0" applyNumberFormat="1" applyFont="1" applyFill="1" applyBorder="1" applyAlignment="1" applyProtection="1">
      <alignment horizontal="right" vertical="center" wrapText="1"/>
      <protection locked="0"/>
    </xf>
    <xf numFmtId="3" fontId="1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26" xfId="0" applyFont="1" applyFill="1" applyBorder="1" applyAlignment="1" applyProtection="1">
      <alignment horizontal="right" vertical="center" wrapText="1"/>
      <protection locked="0"/>
    </xf>
    <xf numFmtId="0" fontId="11" fillId="3" borderId="1" xfId="0" applyFont="1" applyFill="1" applyBorder="1" applyAlignment="1" applyProtection="1">
      <alignment horizontal="right" vertical="center" wrapText="1"/>
      <protection locked="0"/>
    </xf>
    <xf numFmtId="3" fontId="11" fillId="4" borderId="1" xfId="0" applyNumberFormat="1" applyFont="1" applyFill="1" applyBorder="1" applyAlignment="1" applyProtection="1">
      <alignment horizontal="right" vertical="center" wrapText="1"/>
      <protection locked="0"/>
    </xf>
    <xf numFmtId="165" fontId="12" fillId="3" borderId="28" xfId="1" applyNumberFormat="1" applyFont="1" applyFill="1" applyBorder="1" applyAlignment="1" applyProtection="1">
      <alignment vertical="center" wrapText="1"/>
      <protection locked="0"/>
    </xf>
    <xf numFmtId="165" fontId="12" fillId="3" borderId="29" xfId="1" applyNumberFormat="1" applyFont="1" applyFill="1" applyBorder="1" applyAlignment="1" applyProtection="1">
      <alignment vertical="center" wrapText="1"/>
      <protection locked="0"/>
    </xf>
    <xf numFmtId="3" fontId="11" fillId="3" borderId="34" xfId="0" applyNumberFormat="1" applyFont="1" applyFill="1" applyBorder="1" applyAlignment="1" applyProtection="1">
      <alignment horizontal="right" vertical="center" wrapText="1"/>
      <protection locked="0"/>
    </xf>
    <xf numFmtId="165" fontId="12" fillId="3" borderId="3" xfId="1" applyNumberFormat="1" applyFont="1" applyFill="1" applyBorder="1" applyAlignment="1" applyProtection="1">
      <alignment vertical="center" wrapText="1"/>
      <protection locked="0"/>
    </xf>
    <xf numFmtId="10" fontId="3" fillId="0" borderId="0" xfId="4" applyNumberFormat="1" applyFont="1" applyAlignment="1" applyProtection="1">
      <alignment horizontal="center" vertical="center" wrapText="1"/>
    </xf>
    <xf numFmtId="0" fontId="11" fillId="5" borderId="65" xfId="0" applyFont="1" applyFill="1" applyBorder="1" applyAlignment="1">
      <alignment vertical="center" wrapText="1"/>
    </xf>
    <xf numFmtId="0" fontId="11" fillId="6" borderId="63" xfId="0" applyFont="1" applyFill="1" applyBorder="1" applyAlignment="1">
      <alignment vertical="center" wrapText="1"/>
    </xf>
    <xf numFmtId="0" fontId="11" fillId="7" borderId="63" xfId="0" applyFont="1" applyFill="1" applyBorder="1" applyAlignment="1">
      <alignment vertical="center" wrapText="1"/>
    </xf>
    <xf numFmtId="0" fontId="11" fillId="8" borderId="63" xfId="0" applyFont="1" applyFill="1" applyBorder="1" applyAlignment="1">
      <alignment vertical="center" wrapText="1"/>
    </xf>
    <xf numFmtId="0" fontId="11" fillId="9" borderId="63" xfId="0" applyFont="1" applyFill="1" applyBorder="1" applyAlignment="1">
      <alignment vertical="center" wrapText="1"/>
    </xf>
    <xf numFmtId="0" fontId="11" fillId="10" borderId="63" xfId="0" applyFont="1" applyFill="1" applyBorder="1" applyAlignment="1">
      <alignment vertical="center" wrapText="1"/>
    </xf>
    <xf numFmtId="0" fontId="11" fillId="11" borderId="63" xfId="0" applyFont="1" applyFill="1" applyBorder="1" applyAlignment="1">
      <alignment vertical="center" wrapText="1"/>
    </xf>
    <xf numFmtId="0" fontId="11" fillId="12" borderId="63" xfId="0" applyFont="1" applyFill="1" applyBorder="1" applyAlignment="1">
      <alignment vertical="center" wrapText="1"/>
    </xf>
    <xf numFmtId="0" fontId="11" fillId="14" borderId="63" xfId="0" applyFont="1" applyFill="1" applyBorder="1" applyAlignment="1">
      <alignment vertical="center" wrapText="1"/>
    </xf>
    <xf numFmtId="0" fontId="11" fillId="13" borderId="63" xfId="0" applyFont="1" applyFill="1" applyBorder="1" applyAlignment="1">
      <alignment vertical="center" wrapText="1"/>
    </xf>
    <xf numFmtId="0" fontId="11" fillId="15" borderId="63" xfId="0" applyFont="1" applyFill="1" applyBorder="1" applyAlignment="1">
      <alignment vertical="center" wrapText="1"/>
    </xf>
    <xf numFmtId="0" fontId="11" fillId="16" borderId="63" xfId="0" applyFont="1" applyFill="1" applyBorder="1" applyAlignment="1">
      <alignment vertical="center" wrapText="1"/>
    </xf>
    <xf numFmtId="0" fontId="11" fillId="17" borderId="63" xfId="0" applyFont="1" applyFill="1" applyBorder="1" applyAlignment="1">
      <alignment vertical="center" wrapText="1"/>
    </xf>
    <xf numFmtId="0" fontId="11" fillId="18" borderId="63" xfId="0" applyFont="1" applyFill="1" applyBorder="1" applyAlignment="1">
      <alignment vertical="center" wrapText="1"/>
    </xf>
    <xf numFmtId="0" fontId="11" fillId="19" borderId="30" xfId="0" applyFont="1" applyFill="1" applyBorder="1" applyAlignment="1">
      <alignment vertical="center" wrapText="1"/>
    </xf>
    <xf numFmtId="0" fontId="11" fillId="5" borderId="66" xfId="0" applyFont="1" applyFill="1" applyBorder="1" applyAlignment="1">
      <alignment vertical="center" wrapText="1"/>
    </xf>
    <xf numFmtId="0" fontId="11" fillId="6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vertical="center" wrapText="1"/>
    </xf>
    <xf numFmtId="0" fontId="11" fillId="9" borderId="2" xfId="0" applyFont="1" applyFill="1" applyBorder="1" applyAlignment="1">
      <alignment vertical="center" wrapText="1"/>
    </xf>
    <xf numFmtId="0" fontId="11" fillId="18" borderId="2" xfId="0" applyFont="1" applyFill="1" applyBorder="1" applyAlignment="1">
      <alignment vertical="center" wrapText="1"/>
    </xf>
    <xf numFmtId="0" fontId="11" fillId="19" borderId="64" xfId="0" applyFont="1" applyFill="1" applyBorder="1" applyAlignment="1">
      <alignment vertical="center" wrapText="1"/>
    </xf>
    <xf numFmtId="0" fontId="11" fillId="10" borderId="2" xfId="0" applyFont="1" applyFill="1" applyBorder="1" applyAlignment="1">
      <alignment vertical="center" wrapText="1"/>
    </xf>
    <xf numFmtId="0" fontId="11" fillId="13" borderId="2" xfId="0" applyFont="1" applyFill="1" applyBorder="1" applyAlignment="1">
      <alignment vertical="center" wrapText="1"/>
    </xf>
    <xf numFmtId="0" fontId="11" fillId="15" borderId="2" xfId="0" applyFont="1" applyFill="1" applyBorder="1" applyAlignment="1">
      <alignment vertical="center" wrapText="1"/>
    </xf>
    <xf numFmtId="0" fontId="11" fillId="16" borderId="2" xfId="0" applyFont="1" applyFill="1" applyBorder="1" applyAlignment="1">
      <alignment vertical="center" wrapText="1"/>
    </xf>
    <xf numFmtId="0" fontId="11" fillId="17" borderId="2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9" fillId="20" borderId="0" xfId="0" applyFont="1" applyFill="1"/>
    <xf numFmtId="0" fontId="10" fillId="20" borderId="0" xfId="0" applyFont="1" applyFill="1" applyAlignment="1">
      <alignment horizontal="center" vertical="center" wrapText="1"/>
    </xf>
    <xf numFmtId="3" fontId="11" fillId="20" borderId="0" xfId="0" applyNumberFormat="1" applyFont="1" applyFill="1" applyAlignment="1">
      <alignment horizontal="right" vertical="center" wrapText="1"/>
    </xf>
    <xf numFmtId="165" fontId="12" fillId="20" borderId="0" xfId="1" applyNumberFormat="1" applyFont="1" applyFill="1" applyBorder="1" applyAlignment="1">
      <alignment vertical="center" wrapText="1"/>
    </xf>
    <xf numFmtId="3" fontId="15" fillId="3" borderId="1" xfId="0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right" vertical="center" wrapText="1"/>
    </xf>
    <xf numFmtId="3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right" vertical="center" wrapText="1"/>
    </xf>
    <xf numFmtId="3" fontId="4" fillId="6" borderId="11" xfId="0" applyNumberFormat="1" applyFont="1" applyFill="1" applyBorder="1" applyAlignment="1" applyProtection="1">
      <alignment horizontal="right" vertical="center"/>
      <protection locked="0"/>
    </xf>
    <xf numFmtId="1" fontId="4" fillId="6" borderId="9" xfId="0" applyNumberFormat="1" applyFont="1" applyFill="1" applyBorder="1" applyAlignment="1" applyProtection="1">
      <alignment horizontal="right" vertical="center"/>
      <protection locked="0"/>
    </xf>
    <xf numFmtId="41" fontId="4" fillId="18" borderId="11" xfId="7" applyFont="1" applyFill="1" applyBorder="1" applyAlignment="1" applyProtection="1">
      <alignment horizontal="right" vertical="center"/>
      <protection locked="0"/>
    </xf>
    <xf numFmtId="0" fontId="17" fillId="0" borderId="0" xfId="0" applyFont="1"/>
    <xf numFmtId="0" fontId="18" fillId="0" borderId="0" xfId="0" applyFont="1"/>
    <xf numFmtId="0" fontId="4" fillId="0" borderId="0" xfId="0" applyFont="1"/>
    <xf numFmtId="0" fontId="4" fillId="2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0" xfId="3" applyFont="1" applyAlignment="1">
      <alignment wrapText="1"/>
    </xf>
    <xf numFmtId="0" fontId="6" fillId="0" borderId="0" xfId="3" applyFont="1" applyAlignment="1">
      <alignment horizontal="center"/>
    </xf>
    <xf numFmtId="165" fontId="6" fillId="23" borderId="20" xfId="1" applyNumberFormat="1" applyFont="1" applyFill="1" applyBorder="1" applyAlignment="1" applyProtection="1">
      <alignment horizontal="center"/>
    </xf>
    <xf numFmtId="0" fontId="6" fillId="20" borderId="0" xfId="3" applyFont="1" applyFill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21" borderId="0" xfId="0" applyFont="1" applyFill="1" applyAlignment="1">
      <alignment horizontal="center"/>
    </xf>
    <xf numFmtId="0" fontId="3" fillId="21" borderId="42" xfId="0" applyFont="1" applyFill="1" applyBorder="1" applyAlignment="1">
      <alignment horizontal="center"/>
    </xf>
    <xf numFmtId="0" fontId="19" fillId="22" borderId="7" xfId="0" applyFont="1" applyFill="1" applyBorder="1" applyAlignment="1">
      <alignment horizontal="center" vertical="center" wrapText="1"/>
    </xf>
    <xf numFmtId="0" fontId="19" fillId="22" borderId="7" xfId="0" applyFont="1" applyFill="1" applyBorder="1" applyAlignment="1">
      <alignment vertical="center" shrinkToFit="1"/>
    </xf>
    <xf numFmtId="0" fontId="4" fillId="22" borderId="8" xfId="0" applyFont="1" applyFill="1" applyBorder="1" applyAlignment="1">
      <alignment horizontal="center"/>
    </xf>
    <xf numFmtId="0" fontId="4" fillId="22" borderId="8" xfId="0" applyFont="1" applyFill="1" applyBorder="1" applyAlignment="1">
      <alignment wrapText="1"/>
    </xf>
    <xf numFmtId="0" fontId="20" fillId="0" borderId="8" xfId="0" applyFont="1" applyBorder="1"/>
    <xf numFmtId="0" fontId="19" fillId="22" borderId="8" xfId="0" applyFont="1" applyFill="1" applyBorder="1" applyAlignment="1">
      <alignment horizontal="center" vertical="center" wrapText="1"/>
    </xf>
    <xf numFmtId="0" fontId="21" fillId="24" borderId="8" xfId="0" applyFont="1" applyFill="1" applyBorder="1" applyAlignment="1">
      <alignment horizontal="center" vertical="center" wrapText="1"/>
    </xf>
    <xf numFmtId="0" fontId="19" fillId="22" borderId="8" xfId="0" applyFont="1" applyFill="1" applyBorder="1" applyAlignment="1">
      <alignment horizontal="center" vertical="center"/>
    </xf>
    <xf numFmtId="0" fontId="21" fillId="22" borderId="8" xfId="0" applyFont="1" applyFill="1" applyBorder="1" applyAlignment="1">
      <alignment vertical="center" shrinkToFit="1"/>
    </xf>
    <xf numFmtId="0" fontId="19" fillId="23" borderId="8" xfId="0" applyFont="1" applyFill="1" applyBorder="1" applyAlignment="1">
      <alignment horizontal="center" vertical="center" shrinkToFit="1"/>
    </xf>
    <xf numFmtId="0" fontId="19" fillId="23" borderId="10" xfId="0" applyFont="1" applyFill="1" applyBorder="1" applyAlignment="1">
      <alignment horizontal="center" vertical="center" shrinkToFit="1"/>
    </xf>
    <xf numFmtId="0" fontId="22" fillId="0" borderId="11" xfId="0" applyFont="1" applyBorder="1" applyAlignment="1">
      <alignment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19" borderId="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right"/>
    </xf>
    <xf numFmtId="0" fontId="6" fillId="0" borderId="44" xfId="0" applyFont="1" applyBorder="1" applyAlignment="1">
      <alignment vertical="top" wrapText="1" shrinkToFit="1"/>
    </xf>
    <xf numFmtId="166" fontId="6" fillId="0" borderId="49" xfId="0" applyNumberFormat="1" applyFont="1" applyBorder="1" applyAlignment="1">
      <alignment vertical="top" shrinkToFit="1"/>
    </xf>
    <xf numFmtId="166" fontId="6" fillId="0" borderId="49" xfId="0" applyNumberFormat="1" applyFont="1" applyBorder="1" applyAlignment="1">
      <alignment horizontal="center" vertical="top" shrinkToFit="1"/>
    </xf>
    <xf numFmtId="166" fontId="6" fillId="0" borderId="49" xfId="0" applyNumberFormat="1" applyFont="1" applyBorder="1" applyAlignment="1">
      <alignment vertical="top" wrapText="1" shrinkToFit="1"/>
    </xf>
    <xf numFmtId="166" fontId="6" fillId="0" borderId="50" xfId="0" applyNumberFormat="1" applyFont="1" applyBorder="1" applyAlignment="1">
      <alignment vertical="top" shrinkToFit="1"/>
    </xf>
    <xf numFmtId="166" fontId="6" fillId="0" borderId="51" xfId="0" applyNumberFormat="1" applyFont="1" applyBorder="1" applyAlignment="1">
      <alignment horizontal="right" vertical="top" shrinkToFit="1"/>
    </xf>
    <xf numFmtId="0" fontId="6" fillId="0" borderId="43" xfId="0" applyFont="1" applyBorder="1" applyAlignment="1">
      <alignment vertical="top" wrapText="1" shrinkToFit="1"/>
    </xf>
    <xf numFmtId="166" fontId="6" fillId="0" borderId="11" xfId="0" applyNumberFormat="1" applyFont="1" applyBorder="1" applyAlignment="1">
      <alignment vertical="top" shrinkToFit="1"/>
    </xf>
    <xf numFmtId="166" fontId="6" fillId="0" borderId="11" xfId="0" applyNumberFormat="1" applyFont="1" applyBorder="1" applyAlignment="1">
      <alignment horizontal="center" vertical="top" shrinkToFit="1"/>
    </xf>
    <xf numFmtId="166" fontId="6" fillId="0" borderId="11" xfId="0" applyNumberFormat="1" applyFont="1" applyBorder="1" applyAlignment="1">
      <alignment vertical="top" wrapText="1" shrinkToFit="1"/>
    </xf>
    <xf numFmtId="166" fontId="6" fillId="0" borderId="16" xfId="0" applyNumberFormat="1" applyFont="1" applyBorder="1" applyAlignment="1">
      <alignment vertical="top" shrinkToFit="1"/>
    </xf>
    <xf numFmtId="0" fontId="4" fillId="0" borderId="11" xfId="0" applyFont="1" applyBorder="1" applyAlignment="1">
      <alignment vertical="center"/>
    </xf>
    <xf numFmtId="0" fontId="22" fillId="0" borderId="46" xfId="0" applyFont="1" applyBorder="1" applyAlignment="1">
      <alignment horizontal="center" vertical="center" wrapText="1"/>
    </xf>
    <xf numFmtId="0" fontId="4" fillId="27" borderId="11" xfId="0" applyFont="1" applyFill="1" applyBorder="1" applyAlignment="1" applyProtection="1">
      <alignment horizontal="right" vertical="center"/>
      <protection locked="0"/>
    </xf>
    <xf numFmtId="0" fontId="4" fillId="27" borderId="43" xfId="0" applyFont="1" applyFill="1" applyBorder="1" applyAlignment="1" applyProtection="1">
      <alignment horizontal="right" vertical="center"/>
      <protection locked="0"/>
    </xf>
    <xf numFmtId="0" fontId="22" fillId="0" borderId="43" xfId="0" applyFont="1" applyBorder="1" applyAlignment="1">
      <alignment horizontal="center" vertical="center" wrapText="1"/>
    </xf>
    <xf numFmtId="0" fontId="6" fillId="0" borderId="51" xfId="0" applyFont="1" applyBorder="1" applyAlignment="1">
      <alignment vertical="top" wrapText="1" shrinkToFit="1"/>
    </xf>
    <xf numFmtId="166" fontId="6" fillId="0" borderId="9" xfId="0" applyNumberFormat="1" applyFont="1" applyBorder="1" applyAlignment="1">
      <alignment vertical="top" shrinkToFit="1"/>
    </xf>
    <xf numFmtId="166" fontId="6" fillId="0" borderId="9" xfId="0" applyNumberFormat="1" applyFont="1" applyBorder="1" applyAlignment="1">
      <alignment horizontal="center" vertical="top" shrinkToFit="1"/>
    </xf>
    <xf numFmtId="166" fontId="6" fillId="0" borderId="9" xfId="0" applyNumberFormat="1" applyFont="1" applyBorder="1" applyAlignment="1">
      <alignment vertical="top" wrapText="1" shrinkToFit="1"/>
    </xf>
    <xf numFmtId="166" fontId="6" fillId="0" borderId="52" xfId="0" applyNumberFormat="1" applyFont="1" applyBorder="1" applyAlignment="1">
      <alignment vertical="top" shrinkToFit="1"/>
    </xf>
    <xf numFmtId="0" fontId="4" fillId="25" borderId="11" xfId="0" applyFont="1" applyFill="1" applyBorder="1" applyAlignment="1">
      <alignment vertical="center"/>
    </xf>
    <xf numFmtId="0" fontId="6" fillId="0" borderId="53" xfId="0" applyFont="1" applyBorder="1" applyAlignment="1">
      <alignment horizontal="center" vertical="center" wrapText="1" shrinkToFit="1"/>
    </xf>
    <xf numFmtId="166" fontId="6" fillId="0" borderId="54" xfId="0" applyNumberFormat="1" applyFont="1" applyBorder="1" applyAlignment="1">
      <alignment vertical="top" shrinkToFit="1"/>
    </xf>
    <xf numFmtId="166" fontId="6" fillId="0" borderId="54" xfId="0" applyNumberFormat="1" applyFont="1" applyBorder="1" applyAlignment="1">
      <alignment horizontal="center" vertical="top" shrinkToFit="1"/>
    </xf>
    <xf numFmtId="166" fontId="6" fillId="0" borderId="54" xfId="0" applyNumberFormat="1" applyFont="1" applyBorder="1" applyAlignment="1">
      <alignment vertical="top" wrapText="1" shrinkToFit="1"/>
    </xf>
    <xf numFmtId="166" fontId="6" fillId="0" borderId="55" xfId="0" applyNumberFormat="1" applyFont="1" applyBorder="1" applyAlignment="1">
      <alignment vertical="top" shrinkToFit="1"/>
    </xf>
    <xf numFmtId="0" fontId="22" fillId="6" borderId="1" xfId="0" applyFont="1" applyFill="1" applyBorder="1" applyAlignment="1">
      <alignment vertical="center" wrapText="1"/>
    </xf>
    <xf numFmtId="0" fontId="6" fillId="0" borderId="14" xfId="0" applyFont="1" applyBorder="1" applyAlignment="1">
      <alignment vertical="center" wrapText="1" shrinkToFit="1"/>
    </xf>
    <xf numFmtId="166" fontId="6" fillId="0" borderId="15" xfId="0" applyNumberFormat="1" applyFont="1" applyBorder="1" applyAlignment="1">
      <alignment vertical="top" shrinkToFit="1"/>
    </xf>
    <xf numFmtId="166" fontId="6" fillId="0" borderId="15" xfId="0" applyNumberFormat="1" applyFont="1" applyBorder="1" applyAlignment="1">
      <alignment horizontal="center" vertical="top" shrinkToFit="1"/>
    </xf>
    <xf numFmtId="166" fontId="6" fillId="0" borderId="15" xfId="0" applyNumberFormat="1" applyFont="1" applyBorder="1" applyAlignment="1">
      <alignment vertical="top" wrapText="1" shrinkToFit="1"/>
    </xf>
    <xf numFmtId="166" fontId="6" fillId="0" borderId="56" xfId="0" applyNumberFormat="1" applyFont="1" applyBorder="1" applyAlignment="1">
      <alignment vertical="top" shrinkToFit="1"/>
    </xf>
    <xf numFmtId="0" fontId="22" fillId="5" borderId="1" xfId="0" applyFont="1" applyFill="1" applyBorder="1" applyAlignment="1">
      <alignment vertical="center" wrapText="1"/>
    </xf>
    <xf numFmtId="3" fontId="4" fillId="6" borderId="11" xfId="0" applyNumberFormat="1" applyFont="1" applyFill="1" applyBorder="1" applyProtection="1">
      <protection locked="0"/>
    </xf>
    <xf numFmtId="0" fontId="4" fillId="0" borderId="16" xfId="0" applyFont="1" applyBorder="1"/>
    <xf numFmtId="0" fontId="4" fillId="0" borderId="12" xfId="0" applyFont="1" applyBorder="1" applyAlignment="1">
      <alignment horizontal="center" wrapText="1"/>
    </xf>
    <xf numFmtId="0" fontId="6" fillId="0" borderId="43" xfId="0" applyFont="1" applyBorder="1" applyAlignment="1">
      <alignment vertical="top" wrapText="1"/>
    </xf>
    <xf numFmtId="0" fontId="4" fillId="0" borderId="11" xfId="0" applyFont="1" applyBorder="1" applyAlignment="1">
      <alignment horizontal="center" wrapText="1"/>
    </xf>
    <xf numFmtId="0" fontId="22" fillId="0" borderId="45" xfId="0" applyFont="1" applyBorder="1" applyAlignment="1">
      <alignment horizontal="left" vertical="center" wrapText="1"/>
    </xf>
    <xf numFmtId="0" fontId="6" fillId="0" borderId="53" xfId="0" applyFont="1" applyBorder="1" applyAlignment="1">
      <alignment vertical="top" wrapText="1" shrinkToFit="1"/>
    </xf>
    <xf numFmtId="0" fontId="4" fillId="0" borderId="4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/>
    </xf>
    <xf numFmtId="10" fontId="4" fillId="0" borderId="40" xfId="2" applyNumberFormat="1" applyFont="1" applyFill="1" applyBorder="1" applyAlignment="1" applyProtection="1">
      <alignment horizontal="center"/>
    </xf>
    <xf numFmtId="0" fontId="4" fillId="0" borderId="40" xfId="0" applyFont="1" applyBorder="1"/>
    <xf numFmtId="0" fontId="4" fillId="0" borderId="58" xfId="0" applyFont="1" applyBorder="1"/>
    <xf numFmtId="0" fontId="22" fillId="0" borderId="47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top" wrapText="1" shrinkToFit="1"/>
    </xf>
    <xf numFmtId="0" fontId="22" fillId="9" borderId="1" xfId="0" applyFont="1" applyFill="1" applyBorder="1" applyAlignment="1">
      <alignment vertical="center" wrapText="1"/>
    </xf>
    <xf numFmtId="0" fontId="22" fillId="7" borderId="1" xfId="0" applyFont="1" applyFill="1" applyBorder="1" applyAlignment="1">
      <alignment vertical="center" wrapText="1"/>
    </xf>
    <xf numFmtId="0" fontId="22" fillId="20" borderId="1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vertical="center" wrapText="1"/>
    </xf>
    <xf numFmtId="0" fontId="6" fillId="0" borderId="59" xfId="0" applyFont="1" applyBorder="1" applyAlignment="1">
      <alignment horizontal="center" vertical="center" wrapText="1" shrinkToFit="1"/>
    </xf>
    <xf numFmtId="166" fontId="6" fillId="0" borderId="60" xfId="0" applyNumberFormat="1" applyFont="1" applyBorder="1" applyAlignment="1">
      <alignment vertical="top" shrinkToFit="1"/>
    </xf>
    <xf numFmtId="166" fontId="6" fillId="0" borderId="60" xfId="0" applyNumberFormat="1" applyFont="1" applyBorder="1" applyAlignment="1">
      <alignment horizontal="center" vertical="top" shrinkToFit="1"/>
    </xf>
    <xf numFmtId="166" fontId="6" fillId="0" borderId="60" xfId="0" applyNumberFormat="1" applyFont="1" applyBorder="1" applyAlignment="1">
      <alignment vertical="top" wrapText="1" shrinkToFit="1"/>
    </xf>
    <xf numFmtId="166" fontId="6" fillId="0" borderId="61" xfId="0" applyNumberFormat="1" applyFont="1" applyBorder="1" applyAlignment="1">
      <alignment vertical="top" shrinkToFit="1"/>
    </xf>
    <xf numFmtId="0" fontId="22" fillId="12" borderId="1" xfId="0" applyFont="1" applyFill="1" applyBorder="1" applyAlignment="1">
      <alignment vertical="center" wrapText="1"/>
    </xf>
    <xf numFmtId="0" fontId="6" fillId="0" borderId="57" xfId="0" applyFont="1" applyBorder="1" applyAlignment="1">
      <alignment horizontal="center" vertical="center" wrapText="1" shrinkToFit="1"/>
    </xf>
    <xf numFmtId="166" fontId="6" fillId="0" borderId="40" xfId="0" applyNumberFormat="1" applyFont="1" applyBorder="1" applyAlignment="1">
      <alignment vertical="top" shrinkToFit="1"/>
    </xf>
    <xf numFmtId="166" fontId="6" fillId="0" borderId="40" xfId="0" applyNumberFormat="1" applyFont="1" applyBorder="1" applyAlignment="1">
      <alignment horizontal="center" vertical="top" shrinkToFit="1"/>
    </xf>
    <xf numFmtId="166" fontId="6" fillId="0" borderId="40" xfId="0" applyNumberFormat="1" applyFont="1" applyBorder="1" applyAlignment="1">
      <alignment vertical="top" wrapText="1" shrinkToFit="1"/>
    </xf>
    <xf numFmtId="166" fontId="6" fillId="0" borderId="58" xfId="0" applyNumberFormat="1" applyFont="1" applyBorder="1" applyAlignment="1">
      <alignment vertical="top" shrinkToFit="1"/>
    </xf>
    <xf numFmtId="0" fontId="22" fillId="11" borderId="1" xfId="0" applyFont="1" applyFill="1" applyBorder="1" applyAlignment="1">
      <alignment vertical="center" wrapText="1"/>
    </xf>
    <xf numFmtId="0" fontId="22" fillId="10" borderId="1" xfId="0" applyFont="1" applyFill="1" applyBorder="1" applyAlignment="1">
      <alignment vertical="center" wrapText="1"/>
    </xf>
    <xf numFmtId="0" fontId="6" fillId="0" borderId="51" xfId="0" applyFont="1" applyBorder="1" applyAlignment="1">
      <alignment horizontal="center" vertical="center" wrapText="1" shrinkToFit="1"/>
    </xf>
    <xf numFmtId="0" fontId="22" fillId="14" borderId="1" xfId="0" applyFont="1" applyFill="1" applyBorder="1" applyAlignment="1">
      <alignment vertical="center" wrapText="1"/>
    </xf>
    <xf numFmtId="0" fontId="22" fillId="13" borderId="1" xfId="0" applyFont="1" applyFill="1" applyBorder="1" applyAlignment="1">
      <alignment vertical="center" wrapText="1"/>
    </xf>
    <xf numFmtId="0" fontId="22" fillId="15" borderId="1" xfId="0" applyFont="1" applyFill="1" applyBorder="1" applyAlignment="1">
      <alignment vertical="center" wrapText="1"/>
    </xf>
    <xf numFmtId="0" fontId="22" fillId="16" borderId="1" xfId="0" applyFont="1" applyFill="1" applyBorder="1" applyAlignment="1">
      <alignment vertical="center" wrapText="1"/>
    </xf>
    <xf numFmtId="0" fontId="22" fillId="17" borderId="1" xfId="0" applyFont="1" applyFill="1" applyBorder="1" applyAlignment="1">
      <alignment vertical="center" wrapText="1"/>
    </xf>
    <xf numFmtId="0" fontId="22" fillId="20" borderId="1" xfId="0" applyFont="1" applyFill="1" applyBorder="1" applyAlignment="1">
      <alignment vertical="center" wrapText="1"/>
    </xf>
    <xf numFmtId="165" fontId="4" fillId="0" borderId="0" xfId="1" applyNumberFormat="1" applyFont="1" applyProtection="1"/>
    <xf numFmtId="165" fontId="6" fillId="0" borderId="0" xfId="1" applyNumberFormat="1" applyFont="1" applyProtection="1"/>
    <xf numFmtId="165" fontId="4" fillId="0" borderId="0" xfId="1" applyNumberFormat="1" applyFont="1"/>
    <xf numFmtId="0" fontId="4" fillId="20" borderId="0" xfId="0" applyFont="1" applyFill="1"/>
    <xf numFmtId="0" fontId="6" fillId="20" borderId="0" xfId="0" applyFont="1" applyFill="1"/>
    <xf numFmtId="164" fontId="4" fillId="20" borderId="0" xfId="1" applyFont="1" applyFill="1" applyProtection="1"/>
    <xf numFmtId="164" fontId="6" fillId="20" borderId="0" xfId="1" applyFont="1" applyFill="1" applyProtection="1"/>
    <xf numFmtId="0" fontId="4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4" fillId="26" borderId="0" xfId="3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10" fontId="6" fillId="0" borderId="0" xfId="4" applyNumberFormat="1" applyFont="1" applyAlignment="1" applyProtection="1">
      <alignment horizontal="center" vertical="center"/>
    </xf>
    <xf numFmtId="10" fontId="6" fillId="0" borderId="0" xfId="4" applyNumberFormat="1" applyFont="1" applyAlignment="1" applyProtection="1">
      <alignment horizontal="center"/>
    </xf>
    <xf numFmtId="0" fontId="22" fillId="18" borderId="1" xfId="0" applyFont="1" applyFill="1" applyBorder="1" applyAlignment="1">
      <alignment vertical="center" wrapText="1"/>
    </xf>
    <xf numFmtId="0" fontId="6" fillId="0" borderId="11" xfId="0" applyFont="1" applyBorder="1" applyAlignment="1">
      <alignment vertical="top" wrapText="1" shrinkToFit="1"/>
    </xf>
    <xf numFmtId="0" fontId="19" fillId="20" borderId="11" xfId="0" applyFont="1" applyFill="1" applyBorder="1" applyAlignment="1">
      <alignment horizontal="center" vertical="center" wrapText="1"/>
    </xf>
    <xf numFmtId="0" fontId="23" fillId="20" borderId="11" xfId="0" applyFont="1" applyFill="1" applyBorder="1" applyAlignment="1">
      <alignment horizontal="center" vertical="center" wrapText="1"/>
    </xf>
    <xf numFmtId="0" fontId="19" fillId="20" borderId="11" xfId="0" applyFont="1" applyFill="1" applyBorder="1" applyAlignment="1">
      <alignment horizontal="center" vertical="center"/>
    </xf>
    <xf numFmtId="166" fontId="6" fillId="0" borderId="57" xfId="0" applyNumberFormat="1" applyFont="1" applyBorder="1" applyAlignment="1">
      <alignment horizontal="right" vertical="top" shrinkToFit="1"/>
    </xf>
    <xf numFmtId="0" fontId="4" fillId="0" borderId="0" xfId="0" applyFont="1" applyAlignment="1">
      <alignment horizontal="center" wrapText="1"/>
    </xf>
    <xf numFmtId="166" fontId="6" fillId="0" borderId="0" xfId="0" applyNumberFormat="1" applyFont="1" applyAlignment="1">
      <alignment vertical="top" shrinkToFit="1"/>
    </xf>
    <xf numFmtId="166" fontId="6" fillId="0" borderId="0" xfId="0" applyNumberFormat="1" applyFont="1" applyAlignment="1">
      <alignment horizontal="right" vertical="top" shrinkToFit="1"/>
    </xf>
    <xf numFmtId="0" fontId="4" fillId="22" borderId="14" xfId="0" applyFont="1" applyFill="1" applyBorder="1" applyAlignment="1">
      <alignment vertical="center" wrapText="1"/>
    </xf>
    <xf numFmtId="166" fontId="6" fillId="0" borderId="62" xfId="0" applyNumberFormat="1" applyFont="1" applyBorder="1" applyAlignment="1">
      <alignment horizontal="right" vertical="top" shrinkToFit="1"/>
    </xf>
    <xf numFmtId="0" fontId="4" fillId="20" borderId="0" xfId="0" applyFont="1" applyFill="1" applyAlignment="1">
      <alignment horizontal="center" wrapText="1"/>
    </xf>
    <xf numFmtId="0" fontId="4" fillId="20" borderId="0" xfId="0" applyFont="1" applyFill="1" applyAlignment="1">
      <alignment vertical="center" wrapText="1"/>
    </xf>
    <xf numFmtId="166" fontId="4" fillId="20" borderId="0" xfId="0" applyNumberFormat="1" applyFont="1" applyFill="1" applyAlignment="1">
      <alignment horizontal="right" vertical="center"/>
    </xf>
    <xf numFmtId="166" fontId="4" fillId="20" borderId="0" xfId="0" applyNumberFormat="1" applyFont="1" applyFill="1"/>
    <xf numFmtId="0" fontId="3" fillId="20" borderId="0" xfId="0" applyFont="1" applyFill="1"/>
    <xf numFmtId="164" fontId="4" fillId="20" borderId="0" xfId="6" applyFont="1" applyFill="1" applyBorder="1" applyProtection="1"/>
    <xf numFmtId="164" fontId="3" fillId="20" borderId="0" xfId="6" applyFont="1" applyFill="1" applyBorder="1" applyProtection="1"/>
    <xf numFmtId="0" fontId="3" fillId="22" borderId="17" xfId="0" applyFont="1" applyFill="1" applyBorder="1" applyAlignment="1">
      <alignment wrapText="1"/>
    </xf>
    <xf numFmtId="164" fontId="3" fillId="18" borderId="18" xfId="6" applyFont="1" applyFill="1" applyBorder="1" applyProtection="1"/>
    <xf numFmtId="10" fontId="4" fillId="0" borderId="0" xfId="2" applyNumberFormat="1" applyFont="1" applyAlignment="1" applyProtection="1">
      <alignment horizontal="center"/>
    </xf>
    <xf numFmtId="0" fontId="4" fillId="23" borderId="0" xfId="0" applyFont="1" applyFill="1"/>
    <xf numFmtId="9" fontId="3" fillId="23" borderId="11" xfId="2" applyFont="1" applyFill="1" applyBorder="1" applyAlignment="1" applyProtection="1">
      <alignment horizontal="right" wrapText="1"/>
    </xf>
    <xf numFmtId="0" fontId="20" fillId="0" borderId="0" xfId="0" applyFont="1"/>
    <xf numFmtId="0" fontId="3" fillId="0" borderId="0" xfId="0" applyFont="1" applyAlignment="1">
      <alignment horizontal="right"/>
    </xf>
    <xf numFmtId="164" fontId="3" fillId="0" borderId="12" xfId="0" applyNumberFormat="1" applyFont="1" applyBorder="1"/>
    <xf numFmtId="10" fontId="3" fillId="0" borderId="0" xfId="4" applyNumberFormat="1" applyFont="1" applyAlignment="1" applyProtection="1">
      <alignment horizontal="center" wrapText="1"/>
    </xf>
    <xf numFmtId="166" fontId="3" fillId="0" borderId="12" xfId="0" applyNumberFormat="1" applyFont="1" applyBorder="1"/>
    <xf numFmtId="10" fontId="6" fillId="0" borderId="0" xfId="4" applyNumberFormat="1" applyFont="1" applyAlignment="1" applyProtection="1">
      <alignment horizontal="center" wrapText="1"/>
    </xf>
    <xf numFmtId="166" fontId="3" fillId="0" borderId="13" xfId="0" applyNumberFormat="1" applyFont="1" applyBorder="1"/>
    <xf numFmtId="10" fontId="6" fillId="26" borderId="0" xfId="4" applyNumberFormat="1" applyFont="1" applyFill="1" applyBorder="1" applyAlignment="1" applyProtection="1">
      <alignment horizontal="center" wrapText="1"/>
    </xf>
    <xf numFmtId="0" fontId="3" fillId="26" borderId="0" xfId="0" applyFont="1" applyFill="1"/>
    <xf numFmtId="0" fontId="5" fillId="22" borderId="9" xfId="0" applyFont="1" applyFill="1" applyBorder="1" applyAlignment="1">
      <alignment horizontal="center"/>
    </xf>
    <xf numFmtId="166" fontId="5" fillId="22" borderId="15" xfId="0" applyNumberFormat="1" applyFont="1" applyFill="1" applyBorder="1" applyAlignment="1">
      <alignment horizontal="right" vertical="center"/>
    </xf>
    <xf numFmtId="3" fontId="15" fillId="25" borderId="67" xfId="0" applyNumberFormat="1" applyFont="1" applyFill="1" applyBorder="1" applyAlignment="1">
      <alignment horizontal="right" vertical="center" wrapText="1"/>
    </xf>
    <xf numFmtId="0" fontId="15" fillId="25" borderId="67" xfId="0" applyFont="1" applyFill="1" applyBorder="1" applyAlignment="1">
      <alignment horizontal="right" vertical="center" wrapText="1"/>
    </xf>
    <xf numFmtId="3" fontId="15" fillId="4" borderId="67" xfId="0" applyNumberFormat="1" applyFont="1" applyFill="1" applyBorder="1" applyAlignment="1">
      <alignment horizontal="right" vertical="center" wrapText="1"/>
    </xf>
    <xf numFmtId="0" fontId="15" fillId="4" borderId="67" xfId="0" applyFont="1" applyFill="1" applyBorder="1" applyAlignment="1">
      <alignment horizontal="right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9" fillId="23" borderId="48" xfId="0" applyFont="1" applyFill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19" fillId="22" borderId="7" xfId="0" applyFont="1" applyFill="1" applyBorder="1" applyAlignment="1">
      <alignment horizontal="center" vertical="center"/>
    </xf>
    <xf numFmtId="0" fontId="8" fillId="21" borderId="41" xfId="0" applyFont="1" applyFill="1" applyBorder="1" applyAlignment="1">
      <alignment horizontal="center"/>
    </xf>
    <xf numFmtId="0" fontId="8" fillId="21" borderId="0" xfId="0" applyFont="1" applyFill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8">
    <cellStyle name="Millares" xfId="1" builtinId="3"/>
    <cellStyle name="Millares [0]" xfId="7" builtinId="6"/>
    <cellStyle name="Millares 2" xfId="6" xr:uid="{00000000-0005-0000-0000-000001000000}"/>
    <cellStyle name="Millares 6" xfId="5" xr:uid="{00000000-0005-0000-0000-000002000000}"/>
    <cellStyle name="Normal" xfId="0" builtinId="0"/>
    <cellStyle name="Normal 2" xfId="3" xr:uid="{00000000-0005-0000-0000-000004000000}"/>
    <cellStyle name="Porcentaje" xfId="2" builtinId="5"/>
    <cellStyle name="Porcentaje 6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10.xml"/><Relationship Id="rId18" Type="http://schemas.openxmlformats.org/officeDocument/2006/relationships/chartsheet" Target="chartsheets/sheet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9.xml"/><Relationship Id="rId17" Type="http://schemas.openxmlformats.org/officeDocument/2006/relationships/chartsheet" Target="chartsheets/sheet14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3.xml"/><Relationship Id="rId20" Type="http://schemas.openxmlformats.org/officeDocument/2006/relationships/chartsheet" Target="chartsheets/sheet17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8.xml"/><Relationship Id="rId24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12.xml"/><Relationship Id="rId23" Type="http://schemas.openxmlformats.org/officeDocument/2006/relationships/styles" Target="styles.xml"/><Relationship Id="rId10" Type="http://schemas.openxmlformats.org/officeDocument/2006/relationships/chartsheet" Target="chartsheets/sheet7.xml"/><Relationship Id="rId19" Type="http://schemas.openxmlformats.org/officeDocument/2006/relationships/chartsheet" Target="chartsheets/sheet16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Relationship Id="rId14" Type="http://schemas.openxmlformats.org/officeDocument/2006/relationships/chartsheet" Target="chartsheets/sheet11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PRODUCCION TOTAL EN UNIDADES DE VALOR RELATIVO UVR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'PRODUCCION META PLAN'!$V$228</c:f>
              <c:strCache>
                <c:ptCount val="1"/>
                <c:pt idx="0">
                  <c:v>SERVICIOS AMBULATORIOS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PLAN'!$W$228:$AE$228</c:f>
              <c:numCache>
                <c:formatCode>_(* #,##0.00_);_(* \(#,##0.00\);_(* "-"??_);_(@_)</c:formatCode>
                <c:ptCount val="9"/>
                <c:pt idx="0">
                  <c:v>192023.52000000005</c:v>
                </c:pt>
                <c:pt idx="1">
                  <c:v>161854.84</c:v>
                </c:pt>
                <c:pt idx="2">
                  <c:v>167809.07</c:v>
                </c:pt>
                <c:pt idx="3">
                  <c:v>173899.93999999994</c:v>
                </c:pt>
                <c:pt idx="4">
                  <c:v>189068.36000000002</c:v>
                </c:pt>
                <c:pt idx="5">
                  <c:v>210370</c:v>
                </c:pt>
                <c:pt idx="6">
                  <c:v>214577.4</c:v>
                </c:pt>
                <c:pt idx="7">
                  <c:v>218868.94800000003</c:v>
                </c:pt>
                <c:pt idx="8">
                  <c:v>223246.32695999998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E-4254-B7D4-367668CF7BED}"/>
            </c:ext>
          </c:extLst>
        </c:ser>
        <c:ser>
          <c:idx val="2"/>
          <c:order val="1"/>
          <c:tx>
            <c:strRef>
              <c:f>'PRODUCCION META PLAN'!$V$229</c:f>
              <c:strCache>
                <c:ptCount val="1"/>
                <c:pt idx="0">
                  <c:v>PIC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PLAN'!$W$229:$AE$229</c:f>
              <c:numCache>
                <c:formatCode>_(* #,##0.00_);_(* \(#,##0.00\);_(* "-"??_);_(@_)</c:formatCode>
                <c:ptCount val="9"/>
                <c:pt idx="0">
                  <c:v>6309.9400000000005</c:v>
                </c:pt>
                <c:pt idx="1">
                  <c:v>4630.08</c:v>
                </c:pt>
                <c:pt idx="2">
                  <c:v>7263.62</c:v>
                </c:pt>
                <c:pt idx="3">
                  <c:v>7527.52</c:v>
                </c:pt>
                <c:pt idx="4">
                  <c:v>6122.48</c:v>
                </c:pt>
                <c:pt idx="5">
                  <c:v>6279</c:v>
                </c:pt>
                <c:pt idx="6">
                  <c:v>6404.58</c:v>
                </c:pt>
                <c:pt idx="7">
                  <c:v>6532.6716000000006</c:v>
                </c:pt>
                <c:pt idx="8">
                  <c:v>6663.3250320000006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1E-4254-B7D4-367668CF7BED}"/>
            </c:ext>
          </c:extLst>
        </c:ser>
        <c:ser>
          <c:idx val="3"/>
          <c:order val="2"/>
          <c:tx>
            <c:strRef>
              <c:f>'PRODUCCION META PLAN'!$V$230</c:f>
              <c:strCache>
                <c:ptCount val="1"/>
                <c:pt idx="0">
                  <c:v>SERVICIO URGENCIAS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PLAN'!$W$230:$AE$230</c:f>
              <c:numCache>
                <c:formatCode>_(* #,##0.00_);_(* \(#,##0.00\);_(* "-"??_);_(@_)</c:formatCode>
                <c:ptCount val="9"/>
                <c:pt idx="0">
                  <c:v>164641.31</c:v>
                </c:pt>
                <c:pt idx="1">
                  <c:v>190543.05000000002</c:v>
                </c:pt>
                <c:pt idx="2">
                  <c:v>189798.73999999996</c:v>
                </c:pt>
                <c:pt idx="3">
                  <c:v>241136.90999999997</c:v>
                </c:pt>
                <c:pt idx="4">
                  <c:v>350946.03999999992</c:v>
                </c:pt>
                <c:pt idx="5">
                  <c:v>393823.99999999994</c:v>
                </c:pt>
                <c:pt idx="6">
                  <c:v>401700.48</c:v>
                </c:pt>
                <c:pt idx="7">
                  <c:v>409734.48959999997</c:v>
                </c:pt>
                <c:pt idx="8">
                  <c:v>417929.17939199996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1E-4254-B7D4-367668CF7BED}"/>
            </c:ext>
          </c:extLst>
        </c:ser>
        <c:ser>
          <c:idx val="4"/>
          <c:order val="3"/>
          <c:tx>
            <c:strRef>
              <c:f>'PRODUCCION META PLAN'!$V$231</c:f>
              <c:strCache>
                <c:ptCount val="1"/>
                <c:pt idx="0">
                  <c:v>HOSPITALIZACIÓN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PLAN'!$W$231:$AE$231</c:f>
              <c:numCache>
                <c:formatCode>_(* #,##0.00_);_(* \(#,##0.00\);_(* "-"??_);_(@_)</c:formatCode>
                <c:ptCount val="9"/>
                <c:pt idx="0">
                  <c:v>132742.56000000003</c:v>
                </c:pt>
                <c:pt idx="1">
                  <c:v>130077.00000000001</c:v>
                </c:pt>
                <c:pt idx="2">
                  <c:v>127132.08</c:v>
                </c:pt>
                <c:pt idx="3">
                  <c:v>128319.36000000002</c:v>
                </c:pt>
                <c:pt idx="4">
                  <c:v>139435.56</c:v>
                </c:pt>
                <c:pt idx="5">
                  <c:v>155976</c:v>
                </c:pt>
                <c:pt idx="6">
                  <c:v>159095.52000000002</c:v>
                </c:pt>
                <c:pt idx="7">
                  <c:v>162277.43040000001</c:v>
                </c:pt>
                <c:pt idx="8">
                  <c:v>165522.97900800002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1E-4254-B7D4-367668CF7BED}"/>
            </c:ext>
          </c:extLst>
        </c:ser>
        <c:ser>
          <c:idx val="5"/>
          <c:order val="4"/>
          <c:tx>
            <c:strRef>
              <c:f>'PRODUCCION META PLAN'!$V$232</c:f>
              <c:strCache>
                <c:ptCount val="1"/>
                <c:pt idx="0">
                  <c:v>ACTIVIDAD QUIRÚRGICA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PLAN'!$W$232:$AE$232</c:f>
              <c:numCache>
                <c:formatCode>_ * #,##0.00_ ;_ * \-#,##0.00_ ;_ * "-"?_ ;_ @_ </c:formatCode>
                <c:ptCount val="9"/>
                <c:pt idx="0">
                  <c:v>385964.18</c:v>
                </c:pt>
                <c:pt idx="1">
                  <c:v>347576.73</c:v>
                </c:pt>
                <c:pt idx="2">
                  <c:v>317217.05</c:v>
                </c:pt>
                <c:pt idx="3">
                  <c:v>336286.87000000005</c:v>
                </c:pt>
                <c:pt idx="4">
                  <c:v>356988.06000000006</c:v>
                </c:pt>
                <c:pt idx="5">
                  <c:v>387127.8</c:v>
                </c:pt>
                <c:pt idx="6">
                  <c:v>394870.35600000003</c:v>
                </c:pt>
                <c:pt idx="7">
                  <c:v>402767.76312000002</c:v>
                </c:pt>
                <c:pt idx="8">
                  <c:v>410823.11838240002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1E-4254-B7D4-367668CF7BED}"/>
            </c:ext>
          </c:extLst>
        </c:ser>
        <c:ser>
          <c:idx val="6"/>
          <c:order val="5"/>
          <c:tx>
            <c:strRef>
              <c:f>'PRODUCCION META PLAN'!$V$233</c:f>
              <c:strCache>
                <c:ptCount val="1"/>
                <c:pt idx="0">
                  <c:v>SERVICIOS DIAGNÓSTICO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PLAN'!$W$233:$AE$233</c:f>
              <c:numCache>
                <c:formatCode>_ * #,##0.00_ ;_ * \-#,##0.00_ ;_ * "-"?_ ;_ @_ </c:formatCode>
                <c:ptCount val="9"/>
                <c:pt idx="0">
                  <c:v>434066.87000000005</c:v>
                </c:pt>
                <c:pt idx="1">
                  <c:v>477969.85000000003</c:v>
                </c:pt>
                <c:pt idx="2">
                  <c:v>516892.16000000003</c:v>
                </c:pt>
                <c:pt idx="3">
                  <c:v>543940.6</c:v>
                </c:pt>
                <c:pt idx="4">
                  <c:v>727136.91999999993</c:v>
                </c:pt>
                <c:pt idx="5">
                  <c:v>760098</c:v>
                </c:pt>
                <c:pt idx="6">
                  <c:v>775299.96</c:v>
                </c:pt>
                <c:pt idx="7">
                  <c:v>790805.95919999992</c:v>
                </c:pt>
                <c:pt idx="8">
                  <c:v>806622.07838399999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01E-4254-B7D4-367668CF7BED}"/>
            </c:ext>
          </c:extLst>
        </c:ser>
        <c:ser>
          <c:idx val="7"/>
          <c:order val="6"/>
          <c:tx>
            <c:strRef>
              <c:f>'PRODUCCION META PLAN'!$V$234</c:f>
              <c:strCache>
                <c:ptCount val="1"/>
                <c:pt idx="0">
                  <c:v>SERVICIOS TRATAMIENTO</c:v>
                </c:pt>
              </c:strCache>
            </c:strRef>
          </c:tx>
          <c:invertIfNegative val="0"/>
          <c:cat>
            <c:numRef>
              <c:f>'PRODUCCION META PLAN'!$W$226:$AD$226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'PRODUCCION META PLAN'!$W$234:$AE$234</c:f>
              <c:numCache>
                <c:formatCode>_ * #,##0.00_ ;_ * \-#,##0.00_ ;_ * "-"?_ ;_ @_ </c:formatCode>
                <c:ptCount val="9"/>
                <c:pt idx="0">
                  <c:v>34192.11</c:v>
                </c:pt>
                <c:pt idx="1">
                  <c:v>32304.489999999998</c:v>
                </c:pt>
                <c:pt idx="2">
                  <c:v>37690.380000000005</c:v>
                </c:pt>
                <c:pt idx="3">
                  <c:v>44412.960000000006</c:v>
                </c:pt>
                <c:pt idx="4">
                  <c:v>39346.740000000005</c:v>
                </c:pt>
                <c:pt idx="5">
                  <c:v>39989</c:v>
                </c:pt>
                <c:pt idx="6">
                  <c:v>40788.78</c:v>
                </c:pt>
                <c:pt idx="7">
                  <c:v>41604.555600000007</c:v>
                </c:pt>
                <c:pt idx="8">
                  <c:v>42436.646712000002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1E-4254-B7D4-367668CF7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116160"/>
        <c:axId val="161117696"/>
        <c:axId val="0"/>
      </c:bar3DChart>
      <c:catAx>
        <c:axId val="16111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1117696"/>
        <c:crosses val="autoZero"/>
        <c:auto val="1"/>
        <c:lblAlgn val="ctr"/>
        <c:lblOffset val="100"/>
        <c:noMultiLvlLbl val="0"/>
      </c:catAx>
      <c:valAx>
        <c:axId val="161117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No. UVR</a:t>
                </a:r>
              </a:p>
            </c:rich>
          </c:tx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611161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600"/>
      </a:pPr>
      <a:endParaRPr lang="es-CO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PRODUCCION QUIRURGICA Y SALA PARTOS 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HISTORICA'!$AW$145</c:f>
              <c:strCache>
                <c:ptCount val="1"/>
                <c:pt idx="0">
                  <c:v>SALA PARTOS</c:v>
                </c:pt>
              </c:strCache>
            </c:strRef>
          </c:tx>
          <c:invertIfNegative val="0"/>
          <c:cat>
            <c:strRef>
              <c:f>'PRODUCCION HISTORICA'!$AX$134:$BF$134</c:f>
              <c:strCache>
                <c:ptCount val="9"/>
                <c:pt idx="0">
                  <c:v>I TRIM 15</c:v>
                </c:pt>
                <c:pt idx="1">
                  <c:v>I TRIM 16</c:v>
                </c:pt>
                <c:pt idx="2">
                  <c:v>I TRIM 17</c:v>
                </c:pt>
                <c:pt idx="3">
                  <c:v>I TRIM 18</c:v>
                </c:pt>
                <c:pt idx="4">
                  <c:v>I TRIM 19</c:v>
                </c:pt>
                <c:pt idx="5">
                  <c:v>I TRIM 20</c:v>
                </c:pt>
                <c:pt idx="6">
                  <c:v>I TRIM 21</c:v>
                </c:pt>
                <c:pt idx="7">
                  <c:v>I TRIM 22</c:v>
                </c:pt>
                <c:pt idx="8">
                  <c:v>I TRIM 23</c:v>
                </c:pt>
              </c:strCache>
            </c:strRef>
          </c:cat>
          <c:val>
            <c:numRef>
              <c:f>'PRODUCCION HISTORICA'!$AX$145:$BF$145</c:f>
              <c:numCache>
                <c:formatCode>#,##0</c:formatCode>
                <c:ptCount val="9"/>
                <c:pt idx="0">
                  <c:v>126</c:v>
                </c:pt>
                <c:pt idx="1">
                  <c:v>125</c:v>
                </c:pt>
                <c:pt idx="2">
                  <c:v>115</c:v>
                </c:pt>
                <c:pt idx="3">
                  <c:v>116</c:v>
                </c:pt>
                <c:pt idx="4">
                  <c:v>115</c:v>
                </c:pt>
                <c:pt idx="5">
                  <c:v>121</c:v>
                </c:pt>
                <c:pt idx="6">
                  <c:v>134</c:v>
                </c:pt>
                <c:pt idx="7">
                  <c:v>113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9-43BE-99D5-0B5BDCF61F1C}"/>
            </c:ext>
          </c:extLst>
        </c:ser>
        <c:ser>
          <c:idx val="1"/>
          <c:order val="1"/>
          <c:tx>
            <c:strRef>
              <c:f>'PRODUCCION HISTORICA'!$AW$146</c:f>
              <c:strCache>
                <c:ptCount val="1"/>
                <c:pt idx="0">
                  <c:v>CIRUGIAS</c:v>
                </c:pt>
              </c:strCache>
            </c:strRef>
          </c:tx>
          <c:invertIfNegative val="0"/>
          <c:cat>
            <c:strRef>
              <c:f>'PRODUCCION HISTORICA'!$AX$134:$BF$134</c:f>
              <c:strCache>
                <c:ptCount val="9"/>
                <c:pt idx="0">
                  <c:v>I TRIM 15</c:v>
                </c:pt>
                <c:pt idx="1">
                  <c:v>I TRIM 16</c:v>
                </c:pt>
                <c:pt idx="2">
                  <c:v>I TRIM 17</c:v>
                </c:pt>
                <c:pt idx="3">
                  <c:v>I TRIM 18</c:v>
                </c:pt>
                <c:pt idx="4">
                  <c:v>I TRIM 19</c:v>
                </c:pt>
                <c:pt idx="5">
                  <c:v>I TRIM 20</c:v>
                </c:pt>
                <c:pt idx="6">
                  <c:v>I TRIM 21</c:v>
                </c:pt>
                <c:pt idx="7">
                  <c:v>I TRIM 22</c:v>
                </c:pt>
                <c:pt idx="8">
                  <c:v>I TRIM 23</c:v>
                </c:pt>
              </c:strCache>
            </c:strRef>
          </c:cat>
          <c:val>
            <c:numRef>
              <c:f>'PRODUCCION HISTORICA'!$AX$146:$BF$146</c:f>
              <c:numCache>
                <c:formatCode>#,##0</c:formatCode>
                <c:ptCount val="9"/>
                <c:pt idx="0">
                  <c:v>722</c:v>
                </c:pt>
                <c:pt idx="1">
                  <c:v>564</c:v>
                </c:pt>
                <c:pt idx="2">
                  <c:v>485</c:v>
                </c:pt>
                <c:pt idx="3">
                  <c:v>716</c:v>
                </c:pt>
                <c:pt idx="4">
                  <c:v>748</c:v>
                </c:pt>
                <c:pt idx="5">
                  <c:v>708</c:v>
                </c:pt>
                <c:pt idx="6">
                  <c:v>847</c:v>
                </c:pt>
                <c:pt idx="7">
                  <c:v>1196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9-43BE-99D5-0B5BDCF61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755520"/>
        <c:axId val="165757312"/>
        <c:axId val="165702272"/>
      </c:bar3DChart>
      <c:catAx>
        <c:axId val="165755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757312"/>
        <c:crosses val="autoZero"/>
        <c:auto val="1"/>
        <c:lblAlgn val="ctr"/>
        <c:lblOffset val="100"/>
        <c:noMultiLvlLbl val="0"/>
      </c:catAx>
      <c:valAx>
        <c:axId val="165757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755520"/>
        <c:crosses val="autoZero"/>
        <c:crossBetween val="between"/>
      </c:valAx>
      <c:serAx>
        <c:axId val="165702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5757312"/>
        <c:crosses val="autoZero"/>
      </c:serAx>
    </c:plotArea>
    <c:plotVisOnly val="1"/>
    <c:dispBlanksAs val="zero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PRODUCCION QUIRURGICA Y SALA PARTOS II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HISTORICA'!$AW$162</c:f>
              <c:strCache>
                <c:ptCount val="1"/>
                <c:pt idx="0">
                  <c:v>SALA PARTOS</c:v>
                </c:pt>
              </c:strCache>
            </c:strRef>
          </c:tx>
          <c:invertIfNegative val="0"/>
          <c:cat>
            <c:strRef>
              <c:f>'PRODUCCION HISTORICA'!$AX$151:$BF$151</c:f>
              <c:strCache>
                <c:ptCount val="9"/>
                <c:pt idx="0">
                  <c:v>II TRIM 15</c:v>
                </c:pt>
                <c:pt idx="1">
                  <c:v>II TRIM 16</c:v>
                </c:pt>
                <c:pt idx="2">
                  <c:v>II TRIM 17</c:v>
                </c:pt>
                <c:pt idx="3">
                  <c:v>II TRIM 18</c:v>
                </c:pt>
                <c:pt idx="4">
                  <c:v>II TRIM 19</c:v>
                </c:pt>
                <c:pt idx="5">
                  <c:v>II TRIM 20</c:v>
                </c:pt>
                <c:pt idx="6">
                  <c:v>II TRIM 21</c:v>
                </c:pt>
                <c:pt idx="7">
                  <c:v>II TRIM 22</c:v>
                </c:pt>
                <c:pt idx="8">
                  <c:v>II TRIM 23</c:v>
                </c:pt>
              </c:strCache>
            </c:strRef>
          </c:cat>
          <c:val>
            <c:numRef>
              <c:f>'PRODUCCION HISTORICA'!$AX$162:$BF$162</c:f>
              <c:numCache>
                <c:formatCode>#,##0</c:formatCode>
                <c:ptCount val="9"/>
                <c:pt idx="0">
                  <c:v>119</c:v>
                </c:pt>
                <c:pt idx="1">
                  <c:v>120</c:v>
                </c:pt>
                <c:pt idx="2">
                  <c:v>96</c:v>
                </c:pt>
                <c:pt idx="3">
                  <c:v>90</c:v>
                </c:pt>
                <c:pt idx="4">
                  <c:v>115</c:v>
                </c:pt>
                <c:pt idx="5">
                  <c:v>128</c:v>
                </c:pt>
                <c:pt idx="6">
                  <c:v>150</c:v>
                </c:pt>
                <c:pt idx="7">
                  <c:v>154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81-4046-B59D-44BB18978ADB}"/>
            </c:ext>
          </c:extLst>
        </c:ser>
        <c:ser>
          <c:idx val="1"/>
          <c:order val="1"/>
          <c:tx>
            <c:strRef>
              <c:f>'PRODUCCION HISTORICA'!$AW$163</c:f>
              <c:strCache>
                <c:ptCount val="1"/>
                <c:pt idx="0">
                  <c:v>CIRUGIAS</c:v>
                </c:pt>
              </c:strCache>
            </c:strRef>
          </c:tx>
          <c:invertIfNegative val="0"/>
          <c:cat>
            <c:strRef>
              <c:f>'PRODUCCION HISTORICA'!$AX$151:$BF$151</c:f>
              <c:strCache>
                <c:ptCount val="9"/>
                <c:pt idx="0">
                  <c:v>II TRIM 15</c:v>
                </c:pt>
                <c:pt idx="1">
                  <c:v>II TRIM 16</c:v>
                </c:pt>
                <c:pt idx="2">
                  <c:v>II TRIM 17</c:v>
                </c:pt>
                <c:pt idx="3">
                  <c:v>II TRIM 18</c:v>
                </c:pt>
                <c:pt idx="4">
                  <c:v>II TRIM 19</c:v>
                </c:pt>
                <c:pt idx="5">
                  <c:v>II TRIM 20</c:v>
                </c:pt>
                <c:pt idx="6">
                  <c:v>II TRIM 21</c:v>
                </c:pt>
                <c:pt idx="7">
                  <c:v>II TRIM 22</c:v>
                </c:pt>
                <c:pt idx="8">
                  <c:v>II TRIM 23</c:v>
                </c:pt>
              </c:strCache>
            </c:strRef>
          </c:cat>
          <c:val>
            <c:numRef>
              <c:f>'PRODUCCION HISTORICA'!$AX$163:$BF$163</c:f>
              <c:numCache>
                <c:formatCode>#,##0</c:formatCode>
                <c:ptCount val="9"/>
                <c:pt idx="0">
                  <c:v>802</c:v>
                </c:pt>
                <c:pt idx="1">
                  <c:v>751</c:v>
                </c:pt>
                <c:pt idx="2">
                  <c:v>528</c:v>
                </c:pt>
                <c:pt idx="3">
                  <c:v>610</c:v>
                </c:pt>
                <c:pt idx="4">
                  <c:v>748</c:v>
                </c:pt>
                <c:pt idx="5">
                  <c:v>503</c:v>
                </c:pt>
                <c:pt idx="6">
                  <c:v>899</c:v>
                </c:pt>
                <c:pt idx="7">
                  <c:v>1604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B3-469F-BF23-8E533B549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383552"/>
        <c:axId val="165385344"/>
        <c:axId val="165355968"/>
      </c:bar3DChart>
      <c:catAx>
        <c:axId val="165383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385344"/>
        <c:crosses val="autoZero"/>
        <c:auto val="1"/>
        <c:lblAlgn val="ctr"/>
        <c:lblOffset val="100"/>
        <c:noMultiLvlLbl val="0"/>
      </c:catAx>
      <c:valAx>
        <c:axId val="165385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383552"/>
        <c:crosses val="autoZero"/>
        <c:crossBetween val="between"/>
      </c:valAx>
      <c:serAx>
        <c:axId val="165355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5385344"/>
        <c:crosses val="autoZero"/>
      </c:serAx>
    </c:plotArea>
    <c:plotVisOnly val="1"/>
    <c:dispBlanksAs val="zero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PRODUCCION QUIRURGICA Y SALA PARTOS III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HISTORICA'!$AW$179</c:f>
              <c:strCache>
                <c:ptCount val="1"/>
                <c:pt idx="0">
                  <c:v>SALA PARTOS</c:v>
                </c:pt>
              </c:strCache>
            </c:strRef>
          </c:tx>
          <c:invertIfNegative val="0"/>
          <c:cat>
            <c:strRef>
              <c:f>'PRODUCCION HISTORICA'!$AX$168:$BF$168</c:f>
              <c:strCache>
                <c:ptCount val="9"/>
                <c:pt idx="0">
                  <c:v>III TRIM 15</c:v>
                </c:pt>
                <c:pt idx="1">
                  <c:v>III TRIM 16</c:v>
                </c:pt>
                <c:pt idx="2">
                  <c:v>III TRIM 17</c:v>
                </c:pt>
                <c:pt idx="3">
                  <c:v>III TRIM 18</c:v>
                </c:pt>
                <c:pt idx="4">
                  <c:v>III TRIM 19</c:v>
                </c:pt>
                <c:pt idx="5">
                  <c:v>III TRIM 20</c:v>
                </c:pt>
                <c:pt idx="6">
                  <c:v>III TRIM 21</c:v>
                </c:pt>
                <c:pt idx="7">
                  <c:v>III TRIM 22</c:v>
                </c:pt>
                <c:pt idx="8">
                  <c:v>III TRIM 23</c:v>
                </c:pt>
              </c:strCache>
            </c:strRef>
          </c:cat>
          <c:val>
            <c:numRef>
              <c:f>'PRODUCCION HISTORICA'!$AX$179:$BF$179</c:f>
              <c:numCache>
                <c:formatCode>#,##0</c:formatCode>
                <c:ptCount val="9"/>
                <c:pt idx="0">
                  <c:v>116</c:v>
                </c:pt>
                <c:pt idx="1">
                  <c:v>120</c:v>
                </c:pt>
                <c:pt idx="2">
                  <c:v>94</c:v>
                </c:pt>
                <c:pt idx="3">
                  <c:v>117</c:v>
                </c:pt>
                <c:pt idx="4">
                  <c:v>164</c:v>
                </c:pt>
                <c:pt idx="5">
                  <c:v>145</c:v>
                </c:pt>
                <c:pt idx="6">
                  <c:v>149</c:v>
                </c:pt>
                <c:pt idx="7">
                  <c:v>145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0-4A16-87B0-9970B9E01D21}"/>
            </c:ext>
          </c:extLst>
        </c:ser>
        <c:ser>
          <c:idx val="1"/>
          <c:order val="1"/>
          <c:tx>
            <c:strRef>
              <c:f>'PRODUCCION HISTORICA'!$AW$180</c:f>
              <c:strCache>
                <c:ptCount val="1"/>
                <c:pt idx="0">
                  <c:v>CIRUGIAS</c:v>
                </c:pt>
              </c:strCache>
            </c:strRef>
          </c:tx>
          <c:invertIfNegative val="0"/>
          <c:cat>
            <c:strRef>
              <c:f>'PRODUCCION HISTORICA'!$AX$168:$BF$168</c:f>
              <c:strCache>
                <c:ptCount val="9"/>
                <c:pt idx="0">
                  <c:v>III TRIM 15</c:v>
                </c:pt>
                <c:pt idx="1">
                  <c:v>III TRIM 16</c:v>
                </c:pt>
                <c:pt idx="2">
                  <c:v>III TRIM 17</c:v>
                </c:pt>
                <c:pt idx="3">
                  <c:v>III TRIM 18</c:v>
                </c:pt>
                <c:pt idx="4">
                  <c:v>III TRIM 19</c:v>
                </c:pt>
                <c:pt idx="5">
                  <c:v>III TRIM 20</c:v>
                </c:pt>
                <c:pt idx="6">
                  <c:v>III TRIM 21</c:v>
                </c:pt>
                <c:pt idx="7">
                  <c:v>III TRIM 22</c:v>
                </c:pt>
                <c:pt idx="8">
                  <c:v>III TRIM 23</c:v>
                </c:pt>
              </c:strCache>
            </c:strRef>
          </c:cat>
          <c:val>
            <c:numRef>
              <c:f>'PRODUCCION HISTORICA'!$AX$180:$BF$180</c:f>
              <c:numCache>
                <c:formatCode>#,##0</c:formatCode>
                <c:ptCount val="9"/>
                <c:pt idx="0">
                  <c:v>712</c:v>
                </c:pt>
                <c:pt idx="1">
                  <c:v>751</c:v>
                </c:pt>
                <c:pt idx="2">
                  <c:v>729</c:v>
                </c:pt>
                <c:pt idx="3">
                  <c:v>623</c:v>
                </c:pt>
                <c:pt idx="4">
                  <c:v>775</c:v>
                </c:pt>
                <c:pt idx="5">
                  <c:v>683</c:v>
                </c:pt>
                <c:pt idx="6">
                  <c:v>823</c:v>
                </c:pt>
                <c:pt idx="7">
                  <c:v>1077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D0-4A16-87B0-9970B9E01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438208"/>
        <c:axId val="165439744"/>
        <c:axId val="165702720"/>
      </c:bar3DChart>
      <c:catAx>
        <c:axId val="165438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439744"/>
        <c:crosses val="autoZero"/>
        <c:auto val="1"/>
        <c:lblAlgn val="ctr"/>
        <c:lblOffset val="100"/>
        <c:noMultiLvlLbl val="0"/>
      </c:catAx>
      <c:valAx>
        <c:axId val="165439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438208"/>
        <c:crosses val="autoZero"/>
        <c:crossBetween val="between"/>
      </c:valAx>
      <c:serAx>
        <c:axId val="1657027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5439744"/>
        <c:crosses val="autoZero"/>
      </c:serAx>
    </c:plotArea>
    <c:plotVisOnly val="1"/>
    <c:dispBlanksAs val="zero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PRODUCCION QUIRURGICA Y SALA PARTOS IV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HISTORICA'!$AW$196</c:f>
              <c:strCache>
                <c:ptCount val="1"/>
                <c:pt idx="0">
                  <c:v>SALA PARTOS</c:v>
                </c:pt>
              </c:strCache>
            </c:strRef>
          </c:tx>
          <c:invertIfNegative val="0"/>
          <c:cat>
            <c:strRef>
              <c:f>'PRODUCCION HISTORICA'!$AX$185:$BF$185</c:f>
              <c:strCache>
                <c:ptCount val="9"/>
                <c:pt idx="0">
                  <c:v>IV TRIM 15</c:v>
                </c:pt>
                <c:pt idx="1">
                  <c:v>IV TRIM 16</c:v>
                </c:pt>
                <c:pt idx="2">
                  <c:v>IV TRIM 17</c:v>
                </c:pt>
                <c:pt idx="3">
                  <c:v>IV TRIM 18</c:v>
                </c:pt>
                <c:pt idx="4">
                  <c:v>IV TRIM 19</c:v>
                </c:pt>
                <c:pt idx="5">
                  <c:v>IV TRIM 20</c:v>
                </c:pt>
                <c:pt idx="6">
                  <c:v>IV TRIM 21</c:v>
                </c:pt>
                <c:pt idx="7">
                  <c:v>IV TRIM 22</c:v>
                </c:pt>
                <c:pt idx="8">
                  <c:v>IV TRIM 23</c:v>
                </c:pt>
              </c:strCache>
            </c:strRef>
          </c:cat>
          <c:val>
            <c:numRef>
              <c:f>'PRODUCCION HISTORICA'!$AX$196:$BF$196</c:f>
              <c:numCache>
                <c:formatCode>#,##0</c:formatCode>
                <c:ptCount val="9"/>
                <c:pt idx="0">
                  <c:v>109</c:v>
                </c:pt>
                <c:pt idx="1">
                  <c:v>136</c:v>
                </c:pt>
                <c:pt idx="2">
                  <c:v>114</c:v>
                </c:pt>
                <c:pt idx="3">
                  <c:v>116</c:v>
                </c:pt>
                <c:pt idx="4">
                  <c:v>133</c:v>
                </c:pt>
                <c:pt idx="5">
                  <c:v>163</c:v>
                </c:pt>
                <c:pt idx="6">
                  <c:v>158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06-45D8-BBA4-557F2CE2452E}"/>
            </c:ext>
          </c:extLst>
        </c:ser>
        <c:ser>
          <c:idx val="1"/>
          <c:order val="1"/>
          <c:tx>
            <c:strRef>
              <c:f>'PRODUCCION HISTORICA'!$AW$197</c:f>
              <c:strCache>
                <c:ptCount val="1"/>
                <c:pt idx="0">
                  <c:v>CIRUGIAS</c:v>
                </c:pt>
              </c:strCache>
            </c:strRef>
          </c:tx>
          <c:invertIfNegative val="0"/>
          <c:cat>
            <c:strRef>
              <c:f>'PRODUCCION HISTORICA'!$AX$185:$BF$185</c:f>
              <c:strCache>
                <c:ptCount val="9"/>
                <c:pt idx="0">
                  <c:v>IV TRIM 15</c:v>
                </c:pt>
                <c:pt idx="1">
                  <c:v>IV TRIM 16</c:v>
                </c:pt>
                <c:pt idx="2">
                  <c:v>IV TRIM 17</c:v>
                </c:pt>
                <c:pt idx="3">
                  <c:v>IV TRIM 18</c:v>
                </c:pt>
                <c:pt idx="4">
                  <c:v>IV TRIM 19</c:v>
                </c:pt>
                <c:pt idx="5">
                  <c:v>IV TRIM 20</c:v>
                </c:pt>
                <c:pt idx="6">
                  <c:v>IV TRIM 21</c:v>
                </c:pt>
                <c:pt idx="7">
                  <c:v>IV TRIM 22</c:v>
                </c:pt>
                <c:pt idx="8">
                  <c:v>IV TRIM 23</c:v>
                </c:pt>
              </c:strCache>
            </c:strRef>
          </c:cat>
          <c:val>
            <c:numRef>
              <c:f>'PRODUCCION HISTORICA'!$AX$197:$BF$197</c:f>
              <c:numCache>
                <c:formatCode>#,##0</c:formatCode>
                <c:ptCount val="9"/>
                <c:pt idx="0">
                  <c:v>658</c:v>
                </c:pt>
                <c:pt idx="1">
                  <c:v>520</c:v>
                </c:pt>
                <c:pt idx="2">
                  <c:v>627</c:v>
                </c:pt>
                <c:pt idx="3">
                  <c:v>716</c:v>
                </c:pt>
                <c:pt idx="4">
                  <c:v>715</c:v>
                </c:pt>
                <c:pt idx="5">
                  <c:v>68</c:v>
                </c:pt>
                <c:pt idx="6">
                  <c:v>735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06-45D8-BBA4-557F2CE24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047872"/>
        <c:axId val="162049408"/>
        <c:axId val="162025472"/>
      </c:bar3DChart>
      <c:catAx>
        <c:axId val="162047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2049408"/>
        <c:crosses val="autoZero"/>
        <c:auto val="1"/>
        <c:lblAlgn val="ctr"/>
        <c:lblOffset val="100"/>
        <c:noMultiLvlLbl val="0"/>
      </c:catAx>
      <c:valAx>
        <c:axId val="16204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2047872"/>
        <c:crosses val="autoZero"/>
        <c:crossBetween val="between"/>
      </c:valAx>
      <c:serAx>
        <c:axId val="1620254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2049408"/>
        <c:crosses val="autoZero"/>
      </c:serAx>
    </c:plotArea>
    <c:plotVisOnly val="1"/>
    <c:dispBlanksAs val="zero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SERVICIOS APOYO DIAGNOSTICO Y TRATAMIENTO 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HISTORICA'!$AX$134</c:f>
              <c:strCache>
                <c:ptCount val="1"/>
                <c:pt idx="0">
                  <c:v>I TRIM 15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HISTORICA'!$AX$147:$AX$149</c:f>
              <c:numCache>
                <c:formatCode>#,##0</c:formatCode>
                <c:ptCount val="3"/>
                <c:pt idx="0">
                  <c:v>21293</c:v>
                </c:pt>
                <c:pt idx="1">
                  <c:v>2426</c:v>
                </c:pt>
                <c:pt idx="2">
                  <c:v>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A-40BE-A93C-C3AEFBEC4879}"/>
            </c:ext>
          </c:extLst>
        </c:ser>
        <c:ser>
          <c:idx val="1"/>
          <c:order val="1"/>
          <c:tx>
            <c:strRef>
              <c:f>'PRODUCCION HISTORICA'!$AY$134</c:f>
              <c:strCache>
                <c:ptCount val="1"/>
                <c:pt idx="0">
                  <c:v>I TRIM 16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HISTORICA'!$AY$147:$AY$149</c:f>
              <c:numCache>
                <c:formatCode>#,##0</c:formatCode>
                <c:ptCount val="3"/>
                <c:pt idx="0">
                  <c:v>21689</c:v>
                </c:pt>
                <c:pt idx="1">
                  <c:v>1488</c:v>
                </c:pt>
                <c:pt idx="2">
                  <c:v>2344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A-40BE-A93C-C3AEFBEC4879}"/>
            </c:ext>
          </c:extLst>
        </c:ser>
        <c:ser>
          <c:idx val="2"/>
          <c:order val="2"/>
          <c:tx>
            <c:strRef>
              <c:f>'PRODUCCION HISTORICA'!$AZ$134</c:f>
              <c:strCache>
                <c:ptCount val="1"/>
                <c:pt idx="0">
                  <c:v>I TRIM 17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HISTORICA'!$AZ$147:$AZ$149</c:f>
              <c:numCache>
                <c:formatCode>#,##0</c:formatCode>
                <c:ptCount val="3"/>
                <c:pt idx="0">
                  <c:v>21413</c:v>
                </c:pt>
                <c:pt idx="1">
                  <c:v>3696</c:v>
                </c:pt>
                <c:pt idx="2">
                  <c:v>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FA-40BE-A93C-C3AEFBEC4879}"/>
            </c:ext>
          </c:extLst>
        </c:ser>
        <c:ser>
          <c:idx val="3"/>
          <c:order val="3"/>
          <c:tx>
            <c:strRef>
              <c:f>'PRODUCCION HISTORICA'!$BA$134</c:f>
              <c:strCache>
                <c:ptCount val="1"/>
                <c:pt idx="0">
                  <c:v>I TRIM 18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HISTORICA'!$BA$147:$BA$149</c:f>
              <c:numCache>
                <c:formatCode>#,##0</c:formatCode>
                <c:ptCount val="3"/>
                <c:pt idx="0">
                  <c:v>23541</c:v>
                </c:pt>
                <c:pt idx="1">
                  <c:v>5652</c:v>
                </c:pt>
                <c:pt idx="2">
                  <c:v>6077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FA-40BE-A93C-C3AEFBEC4879}"/>
            </c:ext>
          </c:extLst>
        </c:ser>
        <c:ser>
          <c:idx val="4"/>
          <c:order val="4"/>
          <c:tx>
            <c:strRef>
              <c:f>'PRODUCCION HISTORICA'!$BB$134</c:f>
              <c:strCache>
                <c:ptCount val="1"/>
                <c:pt idx="0">
                  <c:v>I TRIM 19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HISTORICA'!$BB$147:$BB$149</c:f>
              <c:numCache>
                <c:formatCode>#,##0</c:formatCode>
                <c:ptCount val="3"/>
                <c:pt idx="0">
                  <c:v>25558</c:v>
                </c:pt>
                <c:pt idx="1">
                  <c:v>5404</c:v>
                </c:pt>
                <c:pt idx="2">
                  <c:v>5420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FA-40BE-A93C-C3AEFBEC4879}"/>
            </c:ext>
          </c:extLst>
        </c:ser>
        <c:ser>
          <c:idx val="5"/>
          <c:order val="5"/>
          <c:tx>
            <c:strRef>
              <c:f>'PRODUCCION HISTORICA'!$BC$134</c:f>
              <c:strCache>
                <c:ptCount val="1"/>
                <c:pt idx="0">
                  <c:v>I TRIM 20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HISTORICA'!$BC$147:$BC$149</c:f>
              <c:numCache>
                <c:formatCode>#,##0</c:formatCode>
                <c:ptCount val="3"/>
                <c:pt idx="0">
                  <c:v>29450</c:v>
                </c:pt>
                <c:pt idx="1">
                  <c:v>7157</c:v>
                </c:pt>
                <c:pt idx="2">
                  <c:v>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FA-40BE-A93C-C3AEFBEC4879}"/>
            </c:ext>
          </c:extLst>
        </c:ser>
        <c:ser>
          <c:idx val="6"/>
          <c:order val="6"/>
          <c:tx>
            <c:strRef>
              <c:f>'PRODUCCION HISTORICA'!$BD$134</c:f>
              <c:strCache>
                <c:ptCount val="1"/>
                <c:pt idx="0">
                  <c:v>I TRIM 21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HISTORICA'!$BD$147:$BD$149</c:f>
              <c:numCache>
                <c:formatCode>#,##0</c:formatCode>
                <c:ptCount val="3"/>
                <c:pt idx="0">
                  <c:v>39112</c:v>
                </c:pt>
                <c:pt idx="1">
                  <c:v>5963</c:v>
                </c:pt>
                <c:pt idx="2">
                  <c:v>5239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FA-40BE-A93C-C3AEFBEC4879}"/>
            </c:ext>
          </c:extLst>
        </c:ser>
        <c:ser>
          <c:idx val="7"/>
          <c:order val="7"/>
          <c:tx>
            <c:strRef>
              <c:f>'PRODUCCION HISTORICA'!$BE$134</c:f>
              <c:strCache>
                <c:ptCount val="1"/>
                <c:pt idx="0">
                  <c:v>I TRIM 22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HISTORICA'!$BE$147:$BE$149</c:f>
              <c:numCache>
                <c:formatCode>#,##0</c:formatCode>
                <c:ptCount val="3"/>
                <c:pt idx="0">
                  <c:v>58621</c:v>
                </c:pt>
                <c:pt idx="1">
                  <c:v>7570</c:v>
                </c:pt>
                <c:pt idx="2">
                  <c:v>9290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DFA-40BE-A93C-C3AEFBEC4879}"/>
            </c:ext>
          </c:extLst>
        </c:ser>
        <c:ser>
          <c:idx val="8"/>
          <c:order val="8"/>
          <c:tx>
            <c:strRef>
              <c:f>'PRODUCCION HISTORICA'!$BF$134</c:f>
              <c:strCache>
                <c:ptCount val="1"/>
                <c:pt idx="0">
                  <c:v>I TRIM 23</c:v>
                </c:pt>
              </c:strCache>
            </c:strRef>
          </c:tx>
          <c:invertIfNegative val="0"/>
          <c:cat>
            <c:strRef>
              <c:f>'PRODUCCION HISTORICA'!$AW$147:$AW$149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HISTORICA'!$BF$147:$BF$149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6B-4370-A1CA-3D305AC9C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932416"/>
        <c:axId val="165934208"/>
        <c:axId val="165925760"/>
      </c:bar3DChart>
      <c:catAx>
        <c:axId val="165932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5934208"/>
        <c:crosses val="autoZero"/>
        <c:auto val="1"/>
        <c:lblAlgn val="ctr"/>
        <c:lblOffset val="100"/>
        <c:noMultiLvlLbl val="0"/>
      </c:catAx>
      <c:valAx>
        <c:axId val="165934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CO" sz="1100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5932416"/>
        <c:crosses val="autoZero"/>
        <c:crossBetween val="between"/>
      </c:valAx>
      <c:serAx>
        <c:axId val="16592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65934208"/>
        <c:crosses val="autoZero"/>
      </c:serAx>
    </c:plotArea>
    <c:plotVisOnly val="1"/>
    <c:dispBlanksAs val="zero"/>
    <c:showDLblsOverMax val="0"/>
  </c:chart>
  <c:txPr>
    <a:bodyPr/>
    <a:lstStyle/>
    <a:p>
      <a:pPr>
        <a:defRPr sz="600"/>
      </a:pPr>
      <a:endParaRPr lang="es-CO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SERVICIOS APOYO DIAGNOSTICO Y TRATAMIENTO II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HISTORICA'!$AX$151</c:f>
              <c:strCache>
                <c:ptCount val="1"/>
                <c:pt idx="0">
                  <c:v>II TRIM 15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HISTORICA'!$AX$164:$AX$166</c:f>
              <c:numCache>
                <c:formatCode>#,##0</c:formatCode>
                <c:ptCount val="3"/>
                <c:pt idx="0">
                  <c:v>21013</c:v>
                </c:pt>
                <c:pt idx="1">
                  <c:v>2288</c:v>
                </c:pt>
                <c:pt idx="2">
                  <c:v>3905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4-4A1B-8074-912E66C404BF}"/>
            </c:ext>
          </c:extLst>
        </c:ser>
        <c:ser>
          <c:idx val="1"/>
          <c:order val="1"/>
          <c:tx>
            <c:strRef>
              <c:f>'PRODUCCION HISTORICA'!$AY$151</c:f>
              <c:strCache>
                <c:ptCount val="1"/>
                <c:pt idx="0">
                  <c:v>II TRIM 16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HISTORICA'!$AY$164:$AY$166</c:f>
              <c:numCache>
                <c:formatCode>#,##0</c:formatCode>
                <c:ptCount val="3"/>
                <c:pt idx="0">
                  <c:v>23456</c:v>
                </c:pt>
                <c:pt idx="1">
                  <c:v>1515</c:v>
                </c:pt>
                <c:pt idx="2">
                  <c:v>2648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4-4A1B-8074-912E66C404BF}"/>
            </c:ext>
          </c:extLst>
        </c:ser>
        <c:ser>
          <c:idx val="2"/>
          <c:order val="2"/>
          <c:tx>
            <c:strRef>
              <c:f>'PRODUCCION HISTORICA'!$AZ$151</c:f>
              <c:strCache>
                <c:ptCount val="1"/>
                <c:pt idx="0">
                  <c:v>II TRIM 17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HISTORICA'!$AZ$164:$AZ$166</c:f>
              <c:numCache>
                <c:formatCode>#,##0</c:formatCode>
                <c:ptCount val="3"/>
                <c:pt idx="0">
                  <c:v>21109</c:v>
                </c:pt>
                <c:pt idx="1">
                  <c:v>4058</c:v>
                </c:pt>
                <c:pt idx="2">
                  <c:v>5060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84-4A1B-8074-912E66C404BF}"/>
            </c:ext>
          </c:extLst>
        </c:ser>
        <c:ser>
          <c:idx val="3"/>
          <c:order val="3"/>
          <c:tx>
            <c:strRef>
              <c:f>'PRODUCCION HISTORICA'!$BA$151</c:f>
              <c:strCache>
                <c:ptCount val="1"/>
                <c:pt idx="0">
                  <c:v>II TRIM 18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HISTORICA'!$BA$164:$BA$166</c:f>
              <c:numCache>
                <c:formatCode>#,##0</c:formatCode>
                <c:ptCount val="3"/>
                <c:pt idx="0">
                  <c:v>23208</c:v>
                </c:pt>
                <c:pt idx="1">
                  <c:v>4756</c:v>
                </c:pt>
                <c:pt idx="2">
                  <c:v>5985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84-4A1B-8074-912E66C404BF}"/>
            </c:ext>
          </c:extLst>
        </c:ser>
        <c:ser>
          <c:idx val="4"/>
          <c:order val="4"/>
          <c:tx>
            <c:strRef>
              <c:f>'PRODUCCION HISTORICA'!$BB$151</c:f>
              <c:strCache>
                <c:ptCount val="1"/>
                <c:pt idx="0">
                  <c:v>II TRIM 19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HISTORICA'!$BB$164:$BB$166</c:f>
              <c:numCache>
                <c:formatCode>#,##0</c:formatCode>
                <c:ptCount val="3"/>
                <c:pt idx="0">
                  <c:v>25558</c:v>
                </c:pt>
                <c:pt idx="1">
                  <c:v>5404</c:v>
                </c:pt>
                <c:pt idx="2">
                  <c:v>5420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84-4A1B-8074-912E66C404BF}"/>
            </c:ext>
          </c:extLst>
        </c:ser>
        <c:ser>
          <c:idx val="5"/>
          <c:order val="5"/>
          <c:tx>
            <c:strRef>
              <c:f>'PRODUCCION HISTORICA'!$BC$151</c:f>
              <c:strCache>
                <c:ptCount val="1"/>
                <c:pt idx="0">
                  <c:v>II TRIM 20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HISTORICA'!$BC$164:$BC$166</c:f>
              <c:numCache>
                <c:formatCode>#,##0</c:formatCode>
                <c:ptCount val="3"/>
                <c:pt idx="0">
                  <c:v>16413</c:v>
                </c:pt>
                <c:pt idx="1">
                  <c:v>2605</c:v>
                </c:pt>
                <c:pt idx="2">
                  <c:v>1009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84-4A1B-8074-912E66C404BF}"/>
            </c:ext>
          </c:extLst>
        </c:ser>
        <c:ser>
          <c:idx val="6"/>
          <c:order val="6"/>
          <c:tx>
            <c:strRef>
              <c:f>'PRODUCCION HISTORICA'!$BD$151</c:f>
              <c:strCache>
                <c:ptCount val="1"/>
                <c:pt idx="0">
                  <c:v>II TRIM 21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HISTORICA'!$BD$164:$BD$166</c:f>
              <c:numCache>
                <c:formatCode>#,##0</c:formatCode>
                <c:ptCount val="3"/>
                <c:pt idx="0">
                  <c:v>63483</c:v>
                </c:pt>
                <c:pt idx="1">
                  <c:v>7707</c:v>
                </c:pt>
                <c:pt idx="2">
                  <c:v>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84-4A1B-8074-912E66C404BF}"/>
            </c:ext>
          </c:extLst>
        </c:ser>
        <c:ser>
          <c:idx val="7"/>
          <c:order val="7"/>
          <c:tx>
            <c:strRef>
              <c:f>'PRODUCCION HISTORICA'!$BE$151</c:f>
              <c:strCache>
                <c:ptCount val="1"/>
                <c:pt idx="0">
                  <c:v>II TRIM 22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HISTORICA'!$BE$164:$BE$166</c:f>
              <c:numCache>
                <c:formatCode>#,##0</c:formatCode>
                <c:ptCount val="3"/>
                <c:pt idx="0">
                  <c:v>71078</c:v>
                </c:pt>
                <c:pt idx="1">
                  <c:v>11559</c:v>
                </c:pt>
                <c:pt idx="2">
                  <c:v>7120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E84-4A1B-8074-912E66C404BF}"/>
            </c:ext>
          </c:extLst>
        </c:ser>
        <c:ser>
          <c:idx val="8"/>
          <c:order val="8"/>
          <c:tx>
            <c:strRef>
              <c:f>'PRODUCCION HISTORICA'!$BF$151</c:f>
              <c:strCache>
                <c:ptCount val="1"/>
                <c:pt idx="0">
                  <c:v>II TRIM 23</c:v>
                </c:pt>
              </c:strCache>
            </c:strRef>
          </c:tx>
          <c:invertIfNegative val="0"/>
          <c:cat>
            <c:strRef>
              <c:f>'PRODUCCION HISTORICA'!$AW$164:$AW$166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HISTORICA'!$BF$164:$BF$166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73-48D8-81D9-841564B6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106240"/>
        <c:axId val="166107776"/>
        <c:axId val="166090496"/>
      </c:bar3DChart>
      <c:catAx>
        <c:axId val="166106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107776"/>
        <c:crosses val="autoZero"/>
        <c:auto val="1"/>
        <c:lblAlgn val="ctr"/>
        <c:lblOffset val="100"/>
        <c:noMultiLvlLbl val="0"/>
      </c:catAx>
      <c:valAx>
        <c:axId val="1661077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CO" sz="1100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6106240"/>
        <c:crosses val="autoZero"/>
        <c:crossBetween val="between"/>
      </c:valAx>
      <c:serAx>
        <c:axId val="166090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66107776"/>
        <c:crosses val="autoZero"/>
      </c:serAx>
    </c:plotArea>
    <c:plotVisOnly val="1"/>
    <c:dispBlanksAs val="zero"/>
    <c:showDLblsOverMax val="0"/>
  </c:chart>
  <c:txPr>
    <a:bodyPr/>
    <a:lstStyle/>
    <a:p>
      <a:pPr>
        <a:defRPr sz="600"/>
      </a:pPr>
      <a:endParaRPr lang="es-CO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SERVICIOS APOYO DIAGNOSTICO Y TRATAMIENTO III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HISTORICA'!$AX$168</c:f>
              <c:strCache>
                <c:ptCount val="1"/>
                <c:pt idx="0">
                  <c:v>III TRIM 15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HISTORICA'!$AX$181:$AX$183</c:f>
              <c:numCache>
                <c:formatCode>#,##0</c:formatCode>
                <c:ptCount val="3"/>
                <c:pt idx="0">
                  <c:v>20444</c:v>
                </c:pt>
                <c:pt idx="1">
                  <c:v>2510</c:v>
                </c:pt>
                <c:pt idx="2">
                  <c:v>3897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00-4826-B692-AB6C44903CFD}"/>
            </c:ext>
          </c:extLst>
        </c:ser>
        <c:ser>
          <c:idx val="1"/>
          <c:order val="1"/>
          <c:tx>
            <c:strRef>
              <c:f>'PRODUCCION HISTORICA'!$AY$168</c:f>
              <c:strCache>
                <c:ptCount val="1"/>
                <c:pt idx="0">
                  <c:v>III TRIM 16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HISTORICA'!$AY$181:$AY$183</c:f>
              <c:numCache>
                <c:formatCode>#,##0</c:formatCode>
                <c:ptCount val="3"/>
                <c:pt idx="0">
                  <c:v>23456</c:v>
                </c:pt>
                <c:pt idx="1">
                  <c:v>1515</c:v>
                </c:pt>
                <c:pt idx="2">
                  <c:v>2648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00-4826-B692-AB6C44903CFD}"/>
            </c:ext>
          </c:extLst>
        </c:ser>
        <c:ser>
          <c:idx val="2"/>
          <c:order val="2"/>
          <c:tx>
            <c:strRef>
              <c:f>'PRODUCCION HISTORICA'!$AZ$168</c:f>
              <c:strCache>
                <c:ptCount val="1"/>
                <c:pt idx="0">
                  <c:v>III TRIM 17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HISTORICA'!$AZ$181:$AZ$183</c:f>
              <c:numCache>
                <c:formatCode>#,##0</c:formatCode>
                <c:ptCount val="3"/>
                <c:pt idx="0">
                  <c:v>23001</c:v>
                </c:pt>
                <c:pt idx="1">
                  <c:v>6512</c:v>
                </c:pt>
                <c:pt idx="2">
                  <c:v>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00-4826-B692-AB6C44903CFD}"/>
            </c:ext>
          </c:extLst>
        </c:ser>
        <c:ser>
          <c:idx val="3"/>
          <c:order val="3"/>
          <c:tx>
            <c:strRef>
              <c:f>'PRODUCCION HISTORICA'!$BA$168</c:f>
              <c:strCache>
                <c:ptCount val="1"/>
                <c:pt idx="0">
                  <c:v>III TRIM 18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HISTORICA'!$BA$181:$BA$183</c:f>
              <c:numCache>
                <c:formatCode>#,##0</c:formatCode>
                <c:ptCount val="3"/>
                <c:pt idx="0">
                  <c:v>24656</c:v>
                </c:pt>
                <c:pt idx="1">
                  <c:v>5012</c:v>
                </c:pt>
                <c:pt idx="2">
                  <c:v>6020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00-4826-B692-AB6C44903CFD}"/>
            </c:ext>
          </c:extLst>
        </c:ser>
        <c:ser>
          <c:idx val="4"/>
          <c:order val="4"/>
          <c:tx>
            <c:strRef>
              <c:f>'PRODUCCION HISTORICA'!$BB$168</c:f>
              <c:strCache>
                <c:ptCount val="1"/>
                <c:pt idx="0">
                  <c:v>III TRIM 19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HISTORICA'!$BB$181:$BB$183</c:f>
              <c:numCache>
                <c:formatCode>#,##0</c:formatCode>
                <c:ptCount val="3"/>
                <c:pt idx="0">
                  <c:v>30439</c:v>
                </c:pt>
                <c:pt idx="1">
                  <c:v>8680</c:v>
                </c:pt>
                <c:pt idx="2">
                  <c:v>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00-4826-B692-AB6C44903CFD}"/>
            </c:ext>
          </c:extLst>
        </c:ser>
        <c:ser>
          <c:idx val="5"/>
          <c:order val="5"/>
          <c:tx>
            <c:strRef>
              <c:f>'PRODUCCION HISTORICA'!$BC$168</c:f>
              <c:strCache>
                <c:ptCount val="1"/>
                <c:pt idx="0">
                  <c:v>III TRIM 20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HISTORICA'!$BC$181:$BC$183</c:f>
              <c:numCache>
                <c:formatCode>#,##0</c:formatCode>
                <c:ptCount val="3"/>
                <c:pt idx="0">
                  <c:v>26565</c:v>
                </c:pt>
                <c:pt idx="1">
                  <c:v>4298</c:v>
                </c:pt>
                <c:pt idx="2">
                  <c:v>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00-4826-B692-AB6C44903CFD}"/>
            </c:ext>
          </c:extLst>
        </c:ser>
        <c:ser>
          <c:idx val="6"/>
          <c:order val="6"/>
          <c:tx>
            <c:strRef>
              <c:f>'PRODUCCION HISTORICA'!$BD$168</c:f>
              <c:strCache>
                <c:ptCount val="1"/>
                <c:pt idx="0">
                  <c:v>III TRIM 21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HISTORICA'!$BD$181:$BD$183</c:f>
              <c:numCache>
                <c:formatCode>#,##0</c:formatCode>
                <c:ptCount val="3"/>
                <c:pt idx="0">
                  <c:v>50083</c:v>
                </c:pt>
                <c:pt idx="1">
                  <c:v>6386</c:v>
                </c:pt>
                <c:pt idx="2">
                  <c:v>6621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00-4826-B692-AB6C44903CFD}"/>
            </c:ext>
          </c:extLst>
        </c:ser>
        <c:ser>
          <c:idx val="7"/>
          <c:order val="7"/>
          <c:tx>
            <c:strRef>
              <c:f>'PRODUCCION HISTORICA'!$BE$168</c:f>
              <c:strCache>
                <c:ptCount val="1"/>
                <c:pt idx="0">
                  <c:v>III TRIM 22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HISTORICA'!$BE$181:$BE$183</c:f>
              <c:numCache>
                <c:formatCode>#,##0</c:formatCode>
                <c:ptCount val="3"/>
                <c:pt idx="0">
                  <c:v>76129</c:v>
                </c:pt>
                <c:pt idx="1">
                  <c:v>9799</c:v>
                </c:pt>
                <c:pt idx="2">
                  <c:v>8351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300-4826-B692-AB6C44903CFD}"/>
            </c:ext>
          </c:extLst>
        </c:ser>
        <c:ser>
          <c:idx val="8"/>
          <c:order val="8"/>
          <c:tx>
            <c:strRef>
              <c:f>'PRODUCCION HISTORICA'!$BF$168</c:f>
              <c:strCache>
                <c:ptCount val="1"/>
                <c:pt idx="0">
                  <c:v>III TRIM 23</c:v>
                </c:pt>
              </c:strCache>
            </c:strRef>
          </c:tx>
          <c:invertIfNegative val="0"/>
          <c:cat>
            <c:strRef>
              <c:f>'PRODUCCION HISTORICA'!$AW$181:$AW$183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HISTORICA'!$BF$181:$BF$183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300-4826-B692-AB6C44903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181504"/>
        <c:axId val="166187392"/>
        <c:axId val="166115968"/>
      </c:bar3DChart>
      <c:catAx>
        <c:axId val="166181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187392"/>
        <c:crosses val="autoZero"/>
        <c:auto val="1"/>
        <c:lblAlgn val="ctr"/>
        <c:lblOffset val="100"/>
        <c:noMultiLvlLbl val="0"/>
      </c:catAx>
      <c:valAx>
        <c:axId val="166187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CO" sz="1100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6181504"/>
        <c:crosses val="autoZero"/>
        <c:crossBetween val="between"/>
      </c:valAx>
      <c:serAx>
        <c:axId val="166115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66187392"/>
        <c:crosses val="autoZero"/>
      </c:serAx>
    </c:plotArea>
    <c:plotVisOnly val="1"/>
    <c:dispBlanksAs val="zero"/>
    <c:showDLblsOverMax val="0"/>
  </c:chart>
  <c:txPr>
    <a:bodyPr/>
    <a:lstStyle/>
    <a:p>
      <a:pPr>
        <a:defRPr sz="600"/>
      </a:pPr>
      <a:endParaRPr lang="es-CO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SERVICIOS APOYO DIAGNOSTICO Y TRATAMIENTO IV TRIMESTRE - No. ACTIVIDADES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HISTORICA'!$AX$185</c:f>
              <c:strCache>
                <c:ptCount val="1"/>
                <c:pt idx="0">
                  <c:v>IV TRIM 15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HISTORICA'!$AX$198:$AX$200</c:f>
              <c:numCache>
                <c:formatCode>#,##0</c:formatCode>
                <c:ptCount val="3"/>
                <c:pt idx="0">
                  <c:v>19420</c:v>
                </c:pt>
                <c:pt idx="1">
                  <c:v>1828</c:v>
                </c:pt>
                <c:pt idx="2">
                  <c:v>3738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27-4291-A094-50518206DC45}"/>
            </c:ext>
          </c:extLst>
        </c:ser>
        <c:ser>
          <c:idx val="1"/>
          <c:order val="1"/>
          <c:tx>
            <c:strRef>
              <c:f>'PRODUCCION HISTORICA'!$AY$185</c:f>
              <c:strCache>
                <c:ptCount val="1"/>
                <c:pt idx="0">
                  <c:v>IV TRIM 16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HISTORICA'!$AY$198:$AY$200</c:f>
              <c:numCache>
                <c:formatCode>#,##0</c:formatCode>
                <c:ptCount val="3"/>
                <c:pt idx="0">
                  <c:v>18501</c:v>
                </c:pt>
                <c:pt idx="1">
                  <c:v>8317</c:v>
                </c:pt>
                <c:pt idx="2">
                  <c:v>5039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27-4291-A094-50518206DC45}"/>
            </c:ext>
          </c:extLst>
        </c:ser>
        <c:ser>
          <c:idx val="2"/>
          <c:order val="2"/>
          <c:tx>
            <c:strRef>
              <c:f>'PRODUCCION HISTORICA'!$AZ$185</c:f>
              <c:strCache>
                <c:ptCount val="1"/>
                <c:pt idx="0">
                  <c:v>IV TRIM 17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HISTORICA'!$AZ$198:$AZ$200</c:f>
              <c:numCache>
                <c:formatCode>#,##0</c:formatCode>
                <c:ptCount val="3"/>
                <c:pt idx="0">
                  <c:v>21045</c:v>
                </c:pt>
                <c:pt idx="1">
                  <c:v>4419</c:v>
                </c:pt>
                <c:pt idx="2">
                  <c:v>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27-4291-A094-50518206DC45}"/>
            </c:ext>
          </c:extLst>
        </c:ser>
        <c:ser>
          <c:idx val="3"/>
          <c:order val="3"/>
          <c:tx>
            <c:strRef>
              <c:f>'PRODUCCION HISTORICA'!$BA$185</c:f>
              <c:strCache>
                <c:ptCount val="1"/>
                <c:pt idx="0">
                  <c:v>IV TRIM 18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HISTORICA'!$BA$198:$BA$200</c:f>
              <c:numCache>
                <c:formatCode>#,##0</c:formatCode>
                <c:ptCount val="3"/>
                <c:pt idx="0">
                  <c:v>23541</c:v>
                </c:pt>
                <c:pt idx="1">
                  <c:v>5652</c:v>
                </c:pt>
                <c:pt idx="2">
                  <c:v>6077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27-4291-A094-50518206DC45}"/>
            </c:ext>
          </c:extLst>
        </c:ser>
        <c:ser>
          <c:idx val="4"/>
          <c:order val="4"/>
          <c:tx>
            <c:strRef>
              <c:f>'PRODUCCION HISTORICA'!$BB$185</c:f>
              <c:strCache>
                <c:ptCount val="1"/>
                <c:pt idx="0">
                  <c:v>IV TRIM 19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HISTORICA'!$BB$198:$BB$200</c:f>
              <c:numCache>
                <c:formatCode>#,##0</c:formatCode>
                <c:ptCount val="3"/>
                <c:pt idx="0">
                  <c:v>28975</c:v>
                </c:pt>
                <c:pt idx="1">
                  <c:v>9452</c:v>
                </c:pt>
                <c:pt idx="2">
                  <c:v>5589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27-4291-A094-50518206DC45}"/>
            </c:ext>
          </c:extLst>
        </c:ser>
        <c:ser>
          <c:idx val="5"/>
          <c:order val="5"/>
          <c:tx>
            <c:strRef>
              <c:f>'PRODUCCION HISTORICA'!$BC$185</c:f>
              <c:strCache>
                <c:ptCount val="1"/>
                <c:pt idx="0">
                  <c:v>IV TRIM 20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HISTORICA'!$BC$198:$BC$200</c:f>
              <c:numCache>
                <c:formatCode>#,##0</c:formatCode>
                <c:ptCount val="3"/>
                <c:pt idx="0">
                  <c:v>35119</c:v>
                </c:pt>
                <c:pt idx="1">
                  <c:v>5261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27-4291-A094-50518206DC45}"/>
            </c:ext>
          </c:extLst>
        </c:ser>
        <c:ser>
          <c:idx val="6"/>
          <c:order val="6"/>
          <c:tx>
            <c:strRef>
              <c:f>'PRODUCCION HISTORICA'!$BD$185</c:f>
              <c:strCache>
                <c:ptCount val="1"/>
                <c:pt idx="0">
                  <c:v>IV TRIM 21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HISTORICA'!$BD$198:$BD$200</c:f>
              <c:numCache>
                <c:formatCode>#,##0</c:formatCode>
                <c:ptCount val="3"/>
                <c:pt idx="0">
                  <c:v>44814</c:v>
                </c:pt>
                <c:pt idx="1">
                  <c:v>7812</c:v>
                </c:pt>
                <c:pt idx="2">
                  <c:v>7131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27-4291-A094-50518206DC45}"/>
            </c:ext>
          </c:extLst>
        </c:ser>
        <c:ser>
          <c:idx val="7"/>
          <c:order val="7"/>
          <c:tx>
            <c:strRef>
              <c:f>'PRODUCCION HISTORICA'!$BE$185</c:f>
              <c:strCache>
                <c:ptCount val="1"/>
                <c:pt idx="0">
                  <c:v>IV TRIM 22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HISTORICA'!$BE$198:$BE$200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27-4291-A094-50518206DC45}"/>
            </c:ext>
          </c:extLst>
        </c:ser>
        <c:ser>
          <c:idx val="8"/>
          <c:order val="8"/>
          <c:tx>
            <c:strRef>
              <c:f>'PRODUCCION HISTORICA'!$BF$185</c:f>
              <c:strCache>
                <c:ptCount val="1"/>
                <c:pt idx="0">
                  <c:v>IV TRIM 23</c:v>
                </c:pt>
              </c:strCache>
            </c:strRef>
          </c:tx>
          <c:invertIfNegative val="0"/>
          <c:cat>
            <c:strRef>
              <c:f>'PRODUCCION HISTORICA'!$AW$198:$AW$200</c:f>
              <c:strCache>
                <c:ptCount val="3"/>
                <c:pt idx="0">
                  <c:v>LABORATORIO</c:v>
                </c:pt>
                <c:pt idx="1">
                  <c:v>IMÁGENES DIAGNÓSTICAS</c:v>
                </c:pt>
                <c:pt idx="2">
                  <c:v>SERVICIOS DE APOYO Y TRATAMIENTO</c:v>
                </c:pt>
              </c:strCache>
            </c:strRef>
          </c:cat>
          <c:val>
            <c:numRef>
              <c:f>'PRODUCCION HISTORICA'!$BF$198:$BF$200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127-4291-A094-50518206D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3914880"/>
        <c:axId val="183916416"/>
        <c:axId val="166186496"/>
      </c:bar3DChart>
      <c:catAx>
        <c:axId val="183914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3916416"/>
        <c:crosses val="autoZero"/>
        <c:auto val="1"/>
        <c:lblAlgn val="ctr"/>
        <c:lblOffset val="100"/>
        <c:noMultiLvlLbl val="0"/>
      </c:catAx>
      <c:valAx>
        <c:axId val="183916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CO" sz="1100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83914880"/>
        <c:crosses val="autoZero"/>
        <c:crossBetween val="between"/>
      </c:valAx>
      <c:serAx>
        <c:axId val="16618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83916416"/>
        <c:crosses val="autoZero"/>
      </c:serAx>
    </c:plotArea>
    <c:plotVisOnly val="1"/>
    <c:dispBlanksAs val="zero"/>
    <c:showDLblsOverMax val="0"/>
  </c:chart>
  <c:txPr>
    <a:bodyPr/>
    <a:lstStyle/>
    <a:p>
      <a:pPr>
        <a:defRPr sz="600"/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PRODUCCIÓN SERVICIOS AMBULATORIOS I TRIMESTRE -</a:t>
            </a:r>
            <a:r>
              <a:rPr lang="es-CO" sz="1600" baseline="0"/>
              <a:t> No. ACTIVIDADES</a:t>
            </a:r>
            <a:endParaRPr lang="es-CO" sz="160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HISTORICA'!$AX$134</c:f>
              <c:strCache>
                <c:ptCount val="1"/>
                <c:pt idx="0">
                  <c:v>I TRIM 15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HISTORICA'!$AX$135:$AX$140</c:f>
              <c:numCache>
                <c:formatCode>#,##0</c:formatCode>
                <c:ptCount val="6"/>
                <c:pt idx="0">
                  <c:v>4988</c:v>
                </c:pt>
                <c:pt idx="1">
                  <c:v>9063</c:v>
                </c:pt>
                <c:pt idx="2">
                  <c:v>5926</c:v>
                </c:pt>
                <c:pt idx="3">
                  <c:v>2092</c:v>
                </c:pt>
                <c:pt idx="4">
                  <c:v>312</c:v>
                </c:pt>
                <c:pt idx="5">
                  <c:v>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1-425D-9D90-B6F0735E483C}"/>
            </c:ext>
          </c:extLst>
        </c:ser>
        <c:ser>
          <c:idx val="1"/>
          <c:order val="1"/>
          <c:tx>
            <c:strRef>
              <c:f>'PRODUCCION HISTORICA'!$AY$134</c:f>
              <c:strCache>
                <c:ptCount val="1"/>
                <c:pt idx="0">
                  <c:v>I TRIM 16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HISTORICA'!$AY$135:$AY$140</c:f>
              <c:numCache>
                <c:formatCode>#,##0</c:formatCode>
                <c:ptCount val="6"/>
                <c:pt idx="0">
                  <c:v>4419</c:v>
                </c:pt>
                <c:pt idx="1">
                  <c:v>8574</c:v>
                </c:pt>
                <c:pt idx="2">
                  <c:v>3687</c:v>
                </c:pt>
                <c:pt idx="3">
                  <c:v>2987</c:v>
                </c:pt>
                <c:pt idx="4">
                  <c:v>0</c:v>
                </c:pt>
                <c:pt idx="5">
                  <c:v>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1-425D-9D90-B6F0735E483C}"/>
            </c:ext>
          </c:extLst>
        </c:ser>
        <c:ser>
          <c:idx val="2"/>
          <c:order val="2"/>
          <c:tx>
            <c:strRef>
              <c:f>'PRODUCCION HISTORICA'!$AZ$134</c:f>
              <c:strCache>
                <c:ptCount val="1"/>
                <c:pt idx="0">
                  <c:v>I TRIM 17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HISTORICA'!$AZ$135:$AZ$140</c:f>
              <c:numCache>
                <c:formatCode>#,##0</c:formatCode>
                <c:ptCount val="6"/>
                <c:pt idx="0">
                  <c:v>4051</c:v>
                </c:pt>
                <c:pt idx="1">
                  <c:v>9318</c:v>
                </c:pt>
                <c:pt idx="2">
                  <c:v>5410</c:v>
                </c:pt>
                <c:pt idx="3">
                  <c:v>982</c:v>
                </c:pt>
                <c:pt idx="4">
                  <c:v>0</c:v>
                </c:pt>
                <c:pt idx="5">
                  <c:v>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11-425D-9D90-B6F0735E483C}"/>
            </c:ext>
          </c:extLst>
        </c:ser>
        <c:ser>
          <c:idx val="3"/>
          <c:order val="3"/>
          <c:tx>
            <c:strRef>
              <c:f>'PRODUCCION HISTORICA'!$BA$134</c:f>
              <c:strCache>
                <c:ptCount val="1"/>
                <c:pt idx="0">
                  <c:v>I TRIM 18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HISTORICA'!$BA$135:$BA$140</c:f>
              <c:numCache>
                <c:formatCode>#,##0</c:formatCode>
                <c:ptCount val="6"/>
                <c:pt idx="0">
                  <c:v>8086</c:v>
                </c:pt>
                <c:pt idx="1">
                  <c:v>11565</c:v>
                </c:pt>
                <c:pt idx="2">
                  <c:v>5922</c:v>
                </c:pt>
                <c:pt idx="3">
                  <c:v>1181</c:v>
                </c:pt>
                <c:pt idx="4">
                  <c:v>2161</c:v>
                </c:pt>
                <c:pt idx="5">
                  <c:v>9317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1-425D-9D90-B6F0735E483C}"/>
            </c:ext>
          </c:extLst>
        </c:ser>
        <c:ser>
          <c:idx val="4"/>
          <c:order val="4"/>
          <c:tx>
            <c:strRef>
              <c:f>'PRODUCCION HISTORICA'!$BB$134</c:f>
              <c:strCache>
                <c:ptCount val="1"/>
                <c:pt idx="0">
                  <c:v>I TRIM 19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HISTORICA'!$BB$135:$BB$140</c:f>
              <c:numCache>
                <c:formatCode>#,##0</c:formatCode>
                <c:ptCount val="6"/>
                <c:pt idx="0">
                  <c:v>4297</c:v>
                </c:pt>
                <c:pt idx="1">
                  <c:v>11057</c:v>
                </c:pt>
                <c:pt idx="2">
                  <c:v>5684</c:v>
                </c:pt>
                <c:pt idx="3">
                  <c:v>1312</c:v>
                </c:pt>
                <c:pt idx="4">
                  <c:v>0</c:v>
                </c:pt>
                <c:pt idx="5">
                  <c:v>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11-425D-9D90-B6F0735E483C}"/>
            </c:ext>
          </c:extLst>
        </c:ser>
        <c:ser>
          <c:idx val="5"/>
          <c:order val="5"/>
          <c:tx>
            <c:strRef>
              <c:f>'PRODUCCION HISTORICA'!$BC$134</c:f>
              <c:strCache>
                <c:ptCount val="1"/>
                <c:pt idx="0">
                  <c:v>I TRIM 20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HISTORICA'!$BC$135:$BC$140</c:f>
              <c:numCache>
                <c:formatCode>#,##0</c:formatCode>
                <c:ptCount val="6"/>
                <c:pt idx="0">
                  <c:v>4212</c:v>
                </c:pt>
                <c:pt idx="1">
                  <c:v>8949</c:v>
                </c:pt>
                <c:pt idx="2">
                  <c:v>6015</c:v>
                </c:pt>
                <c:pt idx="3">
                  <c:v>1651</c:v>
                </c:pt>
                <c:pt idx="4">
                  <c:v>0</c:v>
                </c:pt>
                <c:pt idx="5">
                  <c:v>7926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11-425D-9D90-B6F0735E483C}"/>
            </c:ext>
          </c:extLst>
        </c:ser>
        <c:ser>
          <c:idx val="6"/>
          <c:order val="6"/>
          <c:tx>
            <c:strRef>
              <c:f>'PRODUCCION HISTORICA'!$BD$134</c:f>
              <c:strCache>
                <c:ptCount val="1"/>
                <c:pt idx="0">
                  <c:v>I TRIM 21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HISTORICA'!$BD$135:$BD$140</c:f>
              <c:numCache>
                <c:formatCode>#,##0</c:formatCode>
                <c:ptCount val="6"/>
                <c:pt idx="0">
                  <c:v>3690</c:v>
                </c:pt>
                <c:pt idx="1">
                  <c:v>6186</c:v>
                </c:pt>
                <c:pt idx="2">
                  <c:v>3902</c:v>
                </c:pt>
                <c:pt idx="3">
                  <c:v>3379</c:v>
                </c:pt>
                <c:pt idx="4">
                  <c:v>0</c:v>
                </c:pt>
                <c:pt idx="5">
                  <c:v>8275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11-425D-9D90-B6F0735E483C}"/>
            </c:ext>
          </c:extLst>
        </c:ser>
        <c:ser>
          <c:idx val="7"/>
          <c:order val="7"/>
          <c:tx>
            <c:strRef>
              <c:f>'PRODUCCION HISTORICA'!$BE$134</c:f>
              <c:strCache>
                <c:ptCount val="1"/>
                <c:pt idx="0">
                  <c:v>I TRIM 22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HISTORICA'!$BE$135:$BE$140</c:f>
              <c:numCache>
                <c:formatCode>#,##0</c:formatCode>
                <c:ptCount val="6"/>
                <c:pt idx="0">
                  <c:v>5260</c:v>
                </c:pt>
                <c:pt idx="1">
                  <c:v>8582</c:v>
                </c:pt>
                <c:pt idx="2">
                  <c:v>4891</c:v>
                </c:pt>
                <c:pt idx="3">
                  <c:v>4564</c:v>
                </c:pt>
                <c:pt idx="4">
                  <c:v>0</c:v>
                </c:pt>
                <c:pt idx="5">
                  <c:v>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11-425D-9D90-B6F0735E483C}"/>
            </c:ext>
          </c:extLst>
        </c:ser>
        <c:ser>
          <c:idx val="8"/>
          <c:order val="8"/>
          <c:tx>
            <c:strRef>
              <c:f>'PRODUCCION HISTORICA'!$BF$134</c:f>
              <c:strCache>
                <c:ptCount val="1"/>
                <c:pt idx="0">
                  <c:v>I TRIM 23</c:v>
                </c:pt>
              </c:strCache>
            </c:strRef>
          </c:tx>
          <c:invertIfNegative val="0"/>
          <c:cat>
            <c:strRef>
              <c:f>'PRODUCCION HISTORICA'!$AW$135:$AW$140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HISTORICA'!$BF$135:$BF$140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11-425D-9D90-B6F0735E4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982720"/>
        <c:axId val="161988608"/>
        <c:axId val="161966720"/>
      </c:bar3DChart>
      <c:catAx>
        <c:axId val="1619827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988608"/>
        <c:crosses val="autoZero"/>
        <c:auto val="1"/>
        <c:lblAlgn val="ctr"/>
        <c:lblOffset val="100"/>
        <c:noMultiLvlLbl val="0"/>
      </c:catAx>
      <c:valAx>
        <c:axId val="161988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No. actividades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1982720"/>
        <c:crosses val="autoZero"/>
        <c:crossBetween val="between"/>
      </c:valAx>
      <c:serAx>
        <c:axId val="1619667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988608"/>
        <c:crosses val="autoZero"/>
      </c:ser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PRODUCCIÓN SERVICIOS AMBULATORIOS II TRIMESTRE -</a:t>
            </a:r>
            <a:r>
              <a:rPr lang="es-CO" sz="1600" baseline="0"/>
              <a:t> No. ACTIVIDADES</a:t>
            </a:r>
            <a:endParaRPr lang="es-CO" sz="160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HISTORICA'!$AX$151</c:f>
              <c:strCache>
                <c:ptCount val="1"/>
                <c:pt idx="0">
                  <c:v>II TRIM 15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HISTORICA'!$AX$152:$AX$157</c:f>
              <c:numCache>
                <c:formatCode>#,##0</c:formatCode>
                <c:ptCount val="6"/>
                <c:pt idx="0">
                  <c:v>5204</c:v>
                </c:pt>
                <c:pt idx="1">
                  <c:v>9520</c:v>
                </c:pt>
                <c:pt idx="2">
                  <c:v>5830</c:v>
                </c:pt>
                <c:pt idx="3">
                  <c:v>1502</c:v>
                </c:pt>
                <c:pt idx="4">
                  <c:v>219</c:v>
                </c:pt>
                <c:pt idx="5">
                  <c:v>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6EB-809B-9E2678C92573}"/>
            </c:ext>
          </c:extLst>
        </c:ser>
        <c:ser>
          <c:idx val="1"/>
          <c:order val="1"/>
          <c:tx>
            <c:strRef>
              <c:f>'PRODUCCION HISTORICA'!$AY$151</c:f>
              <c:strCache>
                <c:ptCount val="1"/>
                <c:pt idx="0">
                  <c:v>II TRIM 16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HISTORICA'!$AY$152:$AY$157</c:f>
              <c:numCache>
                <c:formatCode>#,##0</c:formatCode>
                <c:ptCount val="6"/>
                <c:pt idx="0">
                  <c:v>5947</c:v>
                </c:pt>
                <c:pt idx="1">
                  <c:v>8342</c:v>
                </c:pt>
                <c:pt idx="2">
                  <c:v>3292</c:v>
                </c:pt>
                <c:pt idx="3">
                  <c:v>1407</c:v>
                </c:pt>
                <c:pt idx="4">
                  <c:v>433</c:v>
                </c:pt>
                <c:pt idx="5">
                  <c:v>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6EB-809B-9E2678C92573}"/>
            </c:ext>
          </c:extLst>
        </c:ser>
        <c:ser>
          <c:idx val="2"/>
          <c:order val="2"/>
          <c:tx>
            <c:strRef>
              <c:f>'PRODUCCION HISTORICA'!$AZ$151</c:f>
              <c:strCache>
                <c:ptCount val="1"/>
                <c:pt idx="0">
                  <c:v>II TRIM 17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HISTORICA'!$AZ$152:$AZ$157</c:f>
              <c:numCache>
                <c:formatCode>#,##0</c:formatCode>
                <c:ptCount val="6"/>
                <c:pt idx="0">
                  <c:v>4699</c:v>
                </c:pt>
                <c:pt idx="1">
                  <c:v>7943</c:v>
                </c:pt>
                <c:pt idx="2">
                  <c:v>6627</c:v>
                </c:pt>
                <c:pt idx="3">
                  <c:v>1065</c:v>
                </c:pt>
                <c:pt idx="4">
                  <c:v>559</c:v>
                </c:pt>
                <c:pt idx="5">
                  <c:v>11051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7-46EB-809B-9E2678C92573}"/>
            </c:ext>
          </c:extLst>
        </c:ser>
        <c:ser>
          <c:idx val="3"/>
          <c:order val="3"/>
          <c:tx>
            <c:strRef>
              <c:f>'PRODUCCION HISTORICA'!$BA$151</c:f>
              <c:strCache>
                <c:ptCount val="1"/>
                <c:pt idx="0">
                  <c:v>II TRIM 18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HISTORICA'!$BA$152:$BA$157</c:f>
              <c:numCache>
                <c:formatCode>#,##0</c:formatCode>
                <c:ptCount val="6"/>
                <c:pt idx="0">
                  <c:v>4943</c:v>
                </c:pt>
                <c:pt idx="1">
                  <c:v>8236</c:v>
                </c:pt>
                <c:pt idx="2">
                  <c:v>6276</c:v>
                </c:pt>
                <c:pt idx="3">
                  <c:v>1702</c:v>
                </c:pt>
                <c:pt idx="4">
                  <c:v>590</c:v>
                </c:pt>
                <c:pt idx="5">
                  <c:v>10876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7-46EB-809B-9E2678C92573}"/>
            </c:ext>
          </c:extLst>
        </c:ser>
        <c:ser>
          <c:idx val="4"/>
          <c:order val="4"/>
          <c:tx>
            <c:strRef>
              <c:f>'PRODUCCION HISTORICA'!$BB$151</c:f>
              <c:strCache>
                <c:ptCount val="1"/>
                <c:pt idx="0">
                  <c:v>II TRIM 19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HISTORICA'!$BB$152:$BB$157</c:f>
              <c:numCache>
                <c:formatCode>#,##0</c:formatCode>
                <c:ptCount val="6"/>
                <c:pt idx="0">
                  <c:v>4297</c:v>
                </c:pt>
                <c:pt idx="1">
                  <c:v>11057</c:v>
                </c:pt>
                <c:pt idx="2">
                  <c:v>5684</c:v>
                </c:pt>
                <c:pt idx="3">
                  <c:v>1312</c:v>
                </c:pt>
                <c:pt idx="4">
                  <c:v>0</c:v>
                </c:pt>
                <c:pt idx="5">
                  <c:v>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E7-46EB-809B-9E2678C92573}"/>
            </c:ext>
          </c:extLst>
        </c:ser>
        <c:ser>
          <c:idx val="5"/>
          <c:order val="5"/>
          <c:tx>
            <c:strRef>
              <c:f>'PRODUCCION HISTORICA'!$BC$151</c:f>
              <c:strCache>
                <c:ptCount val="1"/>
                <c:pt idx="0">
                  <c:v>II TRIM 20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HISTORICA'!$BC$152:$BC$157</c:f>
              <c:numCache>
                <c:formatCode>#,##0</c:formatCode>
                <c:ptCount val="6"/>
                <c:pt idx="0">
                  <c:v>4180</c:v>
                </c:pt>
                <c:pt idx="1">
                  <c:v>3034</c:v>
                </c:pt>
                <c:pt idx="2">
                  <c:v>888</c:v>
                </c:pt>
                <c:pt idx="3">
                  <c:v>4</c:v>
                </c:pt>
                <c:pt idx="4">
                  <c:v>203</c:v>
                </c:pt>
                <c:pt idx="5">
                  <c:v>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E7-46EB-809B-9E2678C92573}"/>
            </c:ext>
          </c:extLst>
        </c:ser>
        <c:ser>
          <c:idx val="6"/>
          <c:order val="6"/>
          <c:tx>
            <c:strRef>
              <c:f>'PRODUCCION HISTORICA'!$BD$151</c:f>
              <c:strCache>
                <c:ptCount val="1"/>
                <c:pt idx="0">
                  <c:v>II TRIM 21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HISTORICA'!$BD$152:$BD$157</c:f>
              <c:numCache>
                <c:formatCode>#,##0</c:formatCode>
                <c:ptCount val="6"/>
                <c:pt idx="0">
                  <c:v>11407</c:v>
                </c:pt>
                <c:pt idx="1">
                  <c:v>7275</c:v>
                </c:pt>
                <c:pt idx="2">
                  <c:v>4342</c:v>
                </c:pt>
                <c:pt idx="3">
                  <c:v>4019</c:v>
                </c:pt>
                <c:pt idx="4">
                  <c:v>795</c:v>
                </c:pt>
                <c:pt idx="5">
                  <c:v>8178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E7-46EB-809B-9E2678C92573}"/>
            </c:ext>
          </c:extLst>
        </c:ser>
        <c:ser>
          <c:idx val="7"/>
          <c:order val="7"/>
          <c:tx>
            <c:strRef>
              <c:f>'PRODUCCION HISTORICA'!$BE$151</c:f>
              <c:strCache>
                <c:ptCount val="1"/>
                <c:pt idx="0">
                  <c:v>II TRIM 22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HISTORICA'!$BE$152:$BE$157</c:f>
              <c:numCache>
                <c:formatCode>#,##0</c:formatCode>
                <c:ptCount val="6"/>
                <c:pt idx="0">
                  <c:v>3802</c:v>
                </c:pt>
                <c:pt idx="1">
                  <c:v>9910</c:v>
                </c:pt>
                <c:pt idx="2">
                  <c:v>8581</c:v>
                </c:pt>
                <c:pt idx="3">
                  <c:v>4772</c:v>
                </c:pt>
                <c:pt idx="4">
                  <c:v>406</c:v>
                </c:pt>
                <c:pt idx="5">
                  <c:v>9252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E7-46EB-809B-9E2678C92573}"/>
            </c:ext>
          </c:extLst>
        </c:ser>
        <c:ser>
          <c:idx val="8"/>
          <c:order val="8"/>
          <c:tx>
            <c:strRef>
              <c:f>'PRODUCCION HISTORICA'!$BF$151</c:f>
              <c:strCache>
                <c:ptCount val="1"/>
                <c:pt idx="0">
                  <c:v>II TRIM 23</c:v>
                </c:pt>
              </c:strCache>
            </c:strRef>
          </c:tx>
          <c:invertIfNegative val="0"/>
          <c:cat>
            <c:strRef>
              <c:f>'PRODUCCION HISTORICA'!$AW$152:$AW$157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HISTORICA'!$BF$152:$BF$157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E7-46EB-809B-9E2678C92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755136"/>
        <c:axId val="161756672"/>
        <c:axId val="161742336"/>
      </c:bar3DChart>
      <c:catAx>
        <c:axId val="161755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756672"/>
        <c:crosses val="autoZero"/>
        <c:auto val="1"/>
        <c:lblAlgn val="ctr"/>
        <c:lblOffset val="100"/>
        <c:noMultiLvlLbl val="0"/>
      </c:catAx>
      <c:valAx>
        <c:axId val="161756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No. actividades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1755136"/>
        <c:crosses val="autoZero"/>
        <c:crossBetween val="between"/>
      </c:valAx>
      <c:serAx>
        <c:axId val="1617423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756672"/>
        <c:crosses val="autoZero"/>
      </c:ser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PRODUCCIÓN SERVICIOS AMBULATORIOS III TRIMESTRE -</a:t>
            </a:r>
            <a:r>
              <a:rPr lang="es-CO" sz="1600" baseline="0"/>
              <a:t> No. ACTIVIDADES</a:t>
            </a:r>
            <a:endParaRPr lang="es-CO" sz="160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HISTORICA'!$AX$168</c:f>
              <c:strCache>
                <c:ptCount val="1"/>
                <c:pt idx="0">
                  <c:v>III TRIM 15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HISTORICA'!$AX$169:$AX$174</c:f>
              <c:numCache>
                <c:formatCode>#,##0</c:formatCode>
                <c:ptCount val="6"/>
                <c:pt idx="0">
                  <c:v>5208</c:v>
                </c:pt>
                <c:pt idx="1">
                  <c:v>9480</c:v>
                </c:pt>
                <c:pt idx="2">
                  <c:v>5402</c:v>
                </c:pt>
                <c:pt idx="3">
                  <c:v>5359</c:v>
                </c:pt>
                <c:pt idx="4">
                  <c:v>704</c:v>
                </c:pt>
                <c:pt idx="5">
                  <c:v>6057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15-419D-8993-48F33FFF1714}"/>
            </c:ext>
          </c:extLst>
        </c:ser>
        <c:ser>
          <c:idx val="1"/>
          <c:order val="1"/>
          <c:tx>
            <c:strRef>
              <c:f>'PRODUCCION HISTORICA'!$AY$168</c:f>
              <c:strCache>
                <c:ptCount val="1"/>
                <c:pt idx="0">
                  <c:v>III TRIM 16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HISTORICA'!$AY$169:$AY$174</c:f>
              <c:numCache>
                <c:formatCode>#,##0</c:formatCode>
                <c:ptCount val="6"/>
                <c:pt idx="0">
                  <c:v>5947</c:v>
                </c:pt>
                <c:pt idx="1">
                  <c:v>8342</c:v>
                </c:pt>
                <c:pt idx="2">
                  <c:v>3292</c:v>
                </c:pt>
                <c:pt idx="3">
                  <c:v>1407</c:v>
                </c:pt>
                <c:pt idx="4">
                  <c:v>433</c:v>
                </c:pt>
                <c:pt idx="5">
                  <c:v>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15-419D-8993-48F33FFF1714}"/>
            </c:ext>
          </c:extLst>
        </c:ser>
        <c:ser>
          <c:idx val="2"/>
          <c:order val="2"/>
          <c:tx>
            <c:strRef>
              <c:f>'PRODUCCION HISTORICA'!$AZ$168</c:f>
              <c:strCache>
                <c:ptCount val="1"/>
                <c:pt idx="0">
                  <c:v>III TRIM 17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HISTORICA'!$AZ$169:$AZ$174</c:f>
              <c:numCache>
                <c:formatCode>#,##0</c:formatCode>
                <c:ptCount val="6"/>
                <c:pt idx="0">
                  <c:v>5298</c:v>
                </c:pt>
                <c:pt idx="1">
                  <c:v>9843</c:v>
                </c:pt>
                <c:pt idx="2">
                  <c:v>4729</c:v>
                </c:pt>
                <c:pt idx="3">
                  <c:v>894</c:v>
                </c:pt>
                <c:pt idx="4">
                  <c:v>1291</c:v>
                </c:pt>
                <c:pt idx="5">
                  <c:v>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15-419D-8993-48F33FFF1714}"/>
            </c:ext>
          </c:extLst>
        </c:ser>
        <c:ser>
          <c:idx val="3"/>
          <c:order val="3"/>
          <c:tx>
            <c:strRef>
              <c:f>'PRODUCCION HISTORICA'!$BA$168</c:f>
              <c:strCache>
                <c:ptCount val="1"/>
                <c:pt idx="0">
                  <c:v>III TRIM 18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HISTORICA'!$BA$169:$BA$174</c:f>
              <c:numCache>
                <c:formatCode>#,##0</c:formatCode>
                <c:ptCount val="6"/>
                <c:pt idx="0">
                  <c:v>5638</c:v>
                </c:pt>
                <c:pt idx="1">
                  <c:v>11482</c:v>
                </c:pt>
                <c:pt idx="2">
                  <c:v>6209</c:v>
                </c:pt>
                <c:pt idx="3">
                  <c:v>1113</c:v>
                </c:pt>
                <c:pt idx="4">
                  <c:v>1266</c:v>
                </c:pt>
                <c:pt idx="5">
                  <c:v>11411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15-419D-8993-48F33FFF1714}"/>
            </c:ext>
          </c:extLst>
        </c:ser>
        <c:ser>
          <c:idx val="4"/>
          <c:order val="4"/>
          <c:tx>
            <c:strRef>
              <c:f>'PRODUCCION HISTORICA'!$BB$168</c:f>
              <c:strCache>
                <c:ptCount val="1"/>
                <c:pt idx="0">
                  <c:v>III TRIM 19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HISTORICA'!$BB$169:$BB$174</c:f>
              <c:numCache>
                <c:formatCode>#,##0</c:formatCode>
                <c:ptCount val="6"/>
                <c:pt idx="0">
                  <c:v>4863</c:v>
                </c:pt>
                <c:pt idx="1">
                  <c:v>11870</c:v>
                </c:pt>
                <c:pt idx="2">
                  <c:v>9802</c:v>
                </c:pt>
                <c:pt idx="3">
                  <c:v>2751</c:v>
                </c:pt>
                <c:pt idx="4">
                  <c:v>1030</c:v>
                </c:pt>
                <c:pt idx="5">
                  <c:v>17108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15-419D-8993-48F33FFF1714}"/>
            </c:ext>
          </c:extLst>
        </c:ser>
        <c:ser>
          <c:idx val="5"/>
          <c:order val="5"/>
          <c:tx>
            <c:strRef>
              <c:f>'PRODUCCION HISTORICA'!$BC$168</c:f>
              <c:strCache>
                <c:ptCount val="1"/>
                <c:pt idx="0">
                  <c:v>III TRIM 20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HISTORICA'!$BC$169:$BC$174</c:f>
              <c:numCache>
                <c:formatCode>#,##0</c:formatCode>
                <c:ptCount val="6"/>
                <c:pt idx="0">
                  <c:v>9489</c:v>
                </c:pt>
                <c:pt idx="1">
                  <c:v>6072</c:v>
                </c:pt>
                <c:pt idx="2">
                  <c:v>2940</c:v>
                </c:pt>
                <c:pt idx="3">
                  <c:v>0</c:v>
                </c:pt>
                <c:pt idx="4">
                  <c:v>441</c:v>
                </c:pt>
                <c:pt idx="5">
                  <c:v>7772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15-419D-8993-48F33FFF1714}"/>
            </c:ext>
          </c:extLst>
        </c:ser>
        <c:ser>
          <c:idx val="6"/>
          <c:order val="6"/>
          <c:tx>
            <c:strRef>
              <c:f>'PRODUCCION HISTORICA'!$BD$168</c:f>
              <c:strCache>
                <c:ptCount val="1"/>
                <c:pt idx="0">
                  <c:v>III TRIM 21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HISTORICA'!$BD$169:$BD$174</c:f>
              <c:numCache>
                <c:formatCode>#,##0</c:formatCode>
                <c:ptCount val="6"/>
                <c:pt idx="0">
                  <c:v>4711</c:v>
                </c:pt>
                <c:pt idx="1">
                  <c:v>7277</c:v>
                </c:pt>
                <c:pt idx="2">
                  <c:v>4808</c:v>
                </c:pt>
                <c:pt idx="3">
                  <c:v>4377</c:v>
                </c:pt>
                <c:pt idx="4">
                  <c:v>687</c:v>
                </c:pt>
                <c:pt idx="5">
                  <c:v>9575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15-419D-8993-48F33FFF1714}"/>
            </c:ext>
          </c:extLst>
        </c:ser>
        <c:ser>
          <c:idx val="7"/>
          <c:order val="7"/>
          <c:tx>
            <c:strRef>
              <c:f>'PRODUCCION HISTORICA'!$BE$168</c:f>
              <c:strCache>
                <c:ptCount val="1"/>
                <c:pt idx="0">
                  <c:v>III TRIM 22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HISTORICA'!$BE$169:$BE$174</c:f>
              <c:numCache>
                <c:formatCode>#,##0</c:formatCode>
                <c:ptCount val="6"/>
                <c:pt idx="0">
                  <c:v>5668</c:v>
                </c:pt>
                <c:pt idx="1">
                  <c:v>10881</c:v>
                </c:pt>
                <c:pt idx="2">
                  <c:v>11147</c:v>
                </c:pt>
                <c:pt idx="3">
                  <c:v>5941</c:v>
                </c:pt>
                <c:pt idx="4">
                  <c:v>490</c:v>
                </c:pt>
                <c:pt idx="5">
                  <c:v>10182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15-419D-8993-48F33FFF1714}"/>
            </c:ext>
          </c:extLst>
        </c:ser>
        <c:ser>
          <c:idx val="8"/>
          <c:order val="8"/>
          <c:tx>
            <c:strRef>
              <c:f>'PRODUCCION HISTORICA'!$BF$168</c:f>
              <c:strCache>
                <c:ptCount val="1"/>
                <c:pt idx="0">
                  <c:v>III TRIM 23</c:v>
                </c:pt>
              </c:strCache>
            </c:strRef>
          </c:tx>
          <c:invertIfNegative val="0"/>
          <c:cat>
            <c:strRef>
              <c:f>'PRODUCCION HISTORICA'!$AW$169:$AW$174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HISTORICA'!$BF$169:$BF$174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15-419D-8993-48F33FFF1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885184"/>
        <c:axId val="161903360"/>
        <c:axId val="161886656"/>
      </c:bar3DChart>
      <c:catAx>
        <c:axId val="161885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903360"/>
        <c:crosses val="autoZero"/>
        <c:auto val="1"/>
        <c:lblAlgn val="ctr"/>
        <c:lblOffset val="100"/>
        <c:noMultiLvlLbl val="0"/>
      </c:catAx>
      <c:valAx>
        <c:axId val="161903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No. actividades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1885184"/>
        <c:crosses val="autoZero"/>
        <c:crossBetween val="between"/>
      </c:valAx>
      <c:serAx>
        <c:axId val="161886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1903360"/>
        <c:crosses val="autoZero"/>
      </c:ser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PRODUCCIÓN SERVICIOS AMBULATORIOS IV TRIMESTRE -</a:t>
            </a:r>
            <a:r>
              <a:rPr lang="es-CO" sz="1600" baseline="0"/>
              <a:t> No. ACTIVIDADES</a:t>
            </a:r>
            <a:endParaRPr lang="es-CO" sz="160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HISTORICA'!$AX$185</c:f>
              <c:strCache>
                <c:ptCount val="1"/>
                <c:pt idx="0">
                  <c:v>IV TRIM 15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HISTORICA'!$AX$186:$AX$191</c:f>
              <c:numCache>
                <c:formatCode>#,##0</c:formatCode>
                <c:ptCount val="6"/>
                <c:pt idx="0">
                  <c:v>5872</c:v>
                </c:pt>
                <c:pt idx="1">
                  <c:v>9284</c:v>
                </c:pt>
                <c:pt idx="2">
                  <c:v>5075</c:v>
                </c:pt>
                <c:pt idx="3">
                  <c:v>5581</c:v>
                </c:pt>
                <c:pt idx="4">
                  <c:v>2232</c:v>
                </c:pt>
                <c:pt idx="5">
                  <c:v>6508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A-4F61-AC8F-CD2EEAADA19D}"/>
            </c:ext>
          </c:extLst>
        </c:ser>
        <c:ser>
          <c:idx val="1"/>
          <c:order val="1"/>
          <c:tx>
            <c:strRef>
              <c:f>'PRODUCCION HISTORICA'!$AY$185</c:f>
              <c:strCache>
                <c:ptCount val="1"/>
                <c:pt idx="0">
                  <c:v>IV TRIM 16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HISTORICA'!$AY$186:$AY$191</c:f>
              <c:numCache>
                <c:formatCode>#,##0</c:formatCode>
                <c:ptCount val="6"/>
                <c:pt idx="0">
                  <c:v>5596</c:v>
                </c:pt>
                <c:pt idx="1">
                  <c:v>8948</c:v>
                </c:pt>
                <c:pt idx="2">
                  <c:v>4096</c:v>
                </c:pt>
                <c:pt idx="3">
                  <c:v>1429</c:v>
                </c:pt>
                <c:pt idx="4">
                  <c:v>1156</c:v>
                </c:pt>
                <c:pt idx="5">
                  <c:v>4895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A-4F61-AC8F-CD2EEAADA19D}"/>
            </c:ext>
          </c:extLst>
        </c:ser>
        <c:ser>
          <c:idx val="2"/>
          <c:order val="2"/>
          <c:tx>
            <c:strRef>
              <c:f>'PRODUCCION HISTORICA'!$AZ$185</c:f>
              <c:strCache>
                <c:ptCount val="1"/>
                <c:pt idx="0">
                  <c:v>IV TRIM 17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HISTORICA'!$AZ$186:$AZ$191</c:f>
              <c:numCache>
                <c:formatCode>#,##0</c:formatCode>
                <c:ptCount val="6"/>
                <c:pt idx="0">
                  <c:v>7396</c:v>
                </c:pt>
                <c:pt idx="1">
                  <c:v>9341</c:v>
                </c:pt>
                <c:pt idx="2">
                  <c:v>4991</c:v>
                </c:pt>
                <c:pt idx="3">
                  <c:v>1776</c:v>
                </c:pt>
                <c:pt idx="4">
                  <c:v>2141</c:v>
                </c:pt>
                <c:pt idx="5">
                  <c:v>5638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A-4F61-AC8F-CD2EEAADA19D}"/>
            </c:ext>
          </c:extLst>
        </c:ser>
        <c:ser>
          <c:idx val="3"/>
          <c:order val="3"/>
          <c:tx>
            <c:strRef>
              <c:f>'PRODUCCION HISTORICA'!$BA$185</c:f>
              <c:strCache>
                <c:ptCount val="1"/>
                <c:pt idx="0">
                  <c:v>IV TRIM 18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HISTORICA'!$BA$186:$BA$191</c:f>
              <c:numCache>
                <c:formatCode>#,##0</c:formatCode>
                <c:ptCount val="6"/>
                <c:pt idx="0">
                  <c:v>8086</c:v>
                </c:pt>
                <c:pt idx="1">
                  <c:v>11565</c:v>
                </c:pt>
                <c:pt idx="2">
                  <c:v>5922</c:v>
                </c:pt>
                <c:pt idx="3">
                  <c:v>1181</c:v>
                </c:pt>
                <c:pt idx="4">
                  <c:v>2161</c:v>
                </c:pt>
                <c:pt idx="5">
                  <c:v>9317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A-4F61-AC8F-CD2EEAADA19D}"/>
            </c:ext>
          </c:extLst>
        </c:ser>
        <c:ser>
          <c:idx val="4"/>
          <c:order val="4"/>
          <c:tx>
            <c:strRef>
              <c:f>'PRODUCCION HISTORICA'!$BB$185</c:f>
              <c:strCache>
                <c:ptCount val="1"/>
                <c:pt idx="0">
                  <c:v>IV TRIM 19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HISTORICA'!$BB$186:$BB$191</c:f>
              <c:numCache>
                <c:formatCode>#,##0</c:formatCode>
                <c:ptCount val="6"/>
                <c:pt idx="0">
                  <c:v>4679</c:v>
                </c:pt>
                <c:pt idx="1">
                  <c:v>10920</c:v>
                </c:pt>
                <c:pt idx="2">
                  <c:v>10007</c:v>
                </c:pt>
                <c:pt idx="3">
                  <c:v>2471</c:v>
                </c:pt>
                <c:pt idx="4">
                  <c:v>2129</c:v>
                </c:pt>
                <c:pt idx="5">
                  <c:v>15569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A-4F61-AC8F-CD2EEAADA19D}"/>
            </c:ext>
          </c:extLst>
        </c:ser>
        <c:ser>
          <c:idx val="5"/>
          <c:order val="5"/>
          <c:tx>
            <c:strRef>
              <c:f>'PRODUCCION HISTORICA'!$BC$185</c:f>
              <c:strCache>
                <c:ptCount val="1"/>
                <c:pt idx="0">
                  <c:v>IV TRIM 20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HISTORICA'!$BC$186:$BC$191</c:f>
              <c:numCache>
                <c:formatCode>#,##0</c:formatCode>
                <c:ptCount val="6"/>
                <c:pt idx="0">
                  <c:v>4795</c:v>
                </c:pt>
                <c:pt idx="1">
                  <c:v>5764</c:v>
                </c:pt>
                <c:pt idx="2">
                  <c:v>3728</c:v>
                </c:pt>
                <c:pt idx="3">
                  <c:v>2491</c:v>
                </c:pt>
                <c:pt idx="4">
                  <c:v>411</c:v>
                </c:pt>
                <c:pt idx="5">
                  <c:v>8423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EA-4F61-AC8F-CD2EEAADA19D}"/>
            </c:ext>
          </c:extLst>
        </c:ser>
        <c:ser>
          <c:idx val="6"/>
          <c:order val="6"/>
          <c:tx>
            <c:strRef>
              <c:f>'PRODUCCION HISTORICA'!$BD$185</c:f>
              <c:strCache>
                <c:ptCount val="1"/>
                <c:pt idx="0">
                  <c:v>IV TRIM 21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HISTORICA'!$BD$186:$BD$191</c:f>
              <c:numCache>
                <c:formatCode>#,##0</c:formatCode>
                <c:ptCount val="6"/>
                <c:pt idx="0">
                  <c:v>14449</c:v>
                </c:pt>
                <c:pt idx="1">
                  <c:v>5062</c:v>
                </c:pt>
                <c:pt idx="2">
                  <c:v>3890</c:v>
                </c:pt>
                <c:pt idx="3">
                  <c:v>2666</c:v>
                </c:pt>
                <c:pt idx="4">
                  <c:v>1667</c:v>
                </c:pt>
                <c:pt idx="5">
                  <c:v>9872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EA-4F61-AC8F-CD2EEAADA19D}"/>
            </c:ext>
          </c:extLst>
        </c:ser>
        <c:ser>
          <c:idx val="7"/>
          <c:order val="7"/>
          <c:tx>
            <c:strRef>
              <c:f>'PRODUCCION HISTORICA'!$BE$185</c:f>
              <c:strCache>
                <c:ptCount val="1"/>
                <c:pt idx="0">
                  <c:v>IV TRIM 22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HISTORICA'!$BE$186:$BE$191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EA-4F61-AC8F-CD2EEAADA19D}"/>
            </c:ext>
          </c:extLst>
        </c:ser>
        <c:ser>
          <c:idx val="8"/>
          <c:order val="8"/>
          <c:tx>
            <c:strRef>
              <c:f>'PRODUCCION HISTORICA'!$BF$185</c:f>
              <c:strCache>
                <c:ptCount val="1"/>
                <c:pt idx="0">
                  <c:v>IV TRIM 23</c:v>
                </c:pt>
              </c:strCache>
            </c:strRef>
          </c:tx>
          <c:invertIfNegative val="0"/>
          <c:cat>
            <c:strRef>
              <c:f>'PRODUCCION HISTORICA'!$AW$186:$AW$191</c:f>
              <c:strCache>
                <c:ptCount val="6"/>
                <c:pt idx="0">
                  <c:v>ENFERMERIA</c:v>
                </c:pt>
                <c:pt idx="1">
                  <c:v>MEDICO GENERAL</c:v>
                </c:pt>
                <c:pt idx="2">
                  <c:v>MEDICO ESPECIALISTA</c:v>
                </c:pt>
                <c:pt idx="3">
                  <c:v>ODONTOLOGIA</c:v>
                </c:pt>
                <c:pt idx="4">
                  <c:v>MEDIO AMBIENTE OTROS SERVICIOS</c:v>
                </c:pt>
                <c:pt idx="5">
                  <c:v>SERVICIOS DE URGENCIAS</c:v>
                </c:pt>
              </c:strCache>
            </c:strRef>
          </c:cat>
          <c:val>
            <c:numRef>
              <c:f>'PRODUCCION HISTORICA'!$BF$186:$BF$191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EA-4F61-AC8F-CD2EEAADA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406784"/>
        <c:axId val="162408320"/>
        <c:axId val="162133312"/>
      </c:bar3DChart>
      <c:catAx>
        <c:axId val="162406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2408320"/>
        <c:crosses val="autoZero"/>
        <c:auto val="1"/>
        <c:lblAlgn val="ctr"/>
        <c:lblOffset val="100"/>
        <c:noMultiLvlLbl val="0"/>
      </c:catAx>
      <c:valAx>
        <c:axId val="162408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No. actividades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CO"/>
          </a:p>
        </c:txPr>
        <c:crossAx val="162406784"/>
        <c:crosses val="autoZero"/>
        <c:crossBetween val="between"/>
      </c:valAx>
      <c:serAx>
        <c:axId val="1621333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2408320"/>
        <c:crosses val="autoZero"/>
      </c:serAx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s-CO"/>
              <a:t>SERVICIOS DE HOSPITALIZACION I TRIMESTRE  - DIAS CAMA OCUPADOS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HISTORICA'!$AX$134</c:f>
              <c:strCache>
                <c:ptCount val="1"/>
                <c:pt idx="0">
                  <c:v>I TRIM 15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HISTORICA'!$AX$141:$AX$144</c:f>
              <c:numCache>
                <c:formatCode>#,##0</c:formatCode>
                <c:ptCount val="4"/>
                <c:pt idx="0">
                  <c:v>2569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7-4EB9-835C-B13C0EB5E65E}"/>
            </c:ext>
          </c:extLst>
        </c:ser>
        <c:ser>
          <c:idx val="1"/>
          <c:order val="1"/>
          <c:tx>
            <c:strRef>
              <c:f>'PRODUCCION HISTORICA'!$AY$134</c:f>
              <c:strCache>
                <c:ptCount val="1"/>
                <c:pt idx="0">
                  <c:v>I TRIM 16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HISTORICA'!$AY$141:$AY$144</c:f>
              <c:numCache>
                <c:formatCode>#,##0</c:formatCode>
                <c:ptCount val="4"/>
                <c:pt idx="0">
                  <c:v>2873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D7-4EB9-835C-B13C0EB5E65E}"/>
            </c:ext>
          </c:extLst>
        </c:ser>
        <c:ser>
          <c:idx val="2"/>
          <c:order val="2"/>
          <c:tx>
            <c:strRef>
              <c:f>'PRODUCCION HISTORICA'!$AZ$134</c:f>
              <c:strCache>
                <c:ptCount val="1"/>
                <c:pt idx="0">
                  <c:v>I TRIM 17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HISTORICA'!$AZ$141:$AZ$144</c:f>
              <c:numCache>
                <c:formatCode>#,##0</c:formatCode>
                <c:ptCount val="4"/>
                <c:pt idx="0">
                  <c:v>2765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D7-4EB9-835C-B13C0EB5E65E}"/>
            </c:ext>
          </c:extLst>
        </c:ser>
        <c:ser>
          <c:idx val="3"/>
          <c:order val="3"/>
          <c:tx>
            <c:strRef>
              <c:f>'PRODUCCION HISTORICA'!$BA$134</c:f>
              <c:strCache>
                <c:ptCount val="1"/>
                <c:pt idx="0">
                  <c:v>I TRIM 18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HISTORICA'!$BA$141:$BA$144</c:f>
              <c:numCache>
                <c:formatCode>#,##0</c:formatCode>
                <c:ptCount val="4"/>
                <c:pt idx="0">
                  <c:v>2455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D7-4EB9-835C-B13C0EB5E65E}"/>
            </c:ext>
          </c:extLst>
        </c:ser>
        <c:ser>
          <c:idx val="4"/>
          <c:order val="4"/>
          <c:tx>
            <c:strRef>
              <c:f>'PRODUCCION HISTORICA'!$BB$134</c:f>
              <c:strCache>
                <c:ptCount val="1"/>
                <c:pt idx="0">
                  <c:v>I TRIM 19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HISTORICA'!$BB$141:$BB$144</c:f>
              <c:numCache>
                <c:formatCode>#,##0</c:formatCode>
                <c:ptCount val="4"/>
                <c:pt idx="0">
                  <c:v>2333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D7-4EB9-835C-B13C0EB5E65E}"/>
            </c:ext>
          </c:extLst>
        </c:ser>
        <c:ser>
          <c:idx val="5"/>
          <c:order val="5"/>
          <c:tx>
            <c:strRef>
              <c:f>'PRODUCCION HISTORICA'!$BC$134</c:f>
              <c:strCache>
                <c:ptCount val="1"/>
                <c:pt idx="0">
                  <c:v>I TRIM 20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HISTORICA'!$BC$141:$BC$144</c:f>
              <c:numCache>
                <c:formatCode>#,##0</c:formatCode>
                <c:ptCount val="4"/>
                <c:pt idx="0">
                  <c:v>3460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D7-4EB9-835C-B13C0EB5E65E}"/>
            </c:ext>
          </c:extLst>
        </c:ser>
        <c:ser>
          <c:idx val="6"/>
          <c:order val="6"/>
          <c:tx>
            <c:strRef>
              <c:f>'PRODUCCION HISTORICA'!$BD$134</c:f>
              <c:strCache>
                <c:ptCount val="1"/>
                <c:pt idx="0">
                  <c:v>I TRIM 21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HISTORICA'!$BD$141:$BD$144</c:f>
              <c:numCache>
                <c:formatCode>#,##0</c:formatCode>
                <c:ptCount val="4"/>
                <c:pt idx="0">
                  <c:v>3046</c:v>
                </c:pt>
                <c:pt idx="1">
                  <c:v>417</c:v>
                </c:pt>
                <c:pt idx="2">
                  <c:v>500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D7-4EB9-835C-B13C0EB5E65E}"/>
            </c:ext>
          </c:extLst>
        </c:ser>
        <c:ser>
          <c:idx val="7"/>
          <c:order val="7"/>
          <c:tx>
            <c:strRef>
              <c:f>'PRODUCCION HISTORICA'!$BE$134</c:f>
              <c:strCache>
                <c:ptCount val="1"/>
                <c:pt idx="0">
                  <c:v>I TRIM 22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HISTORICA'!$BE$141:$BE$144</c:f>
              <c:numCache>
                <c:formatCode>#,##0</c:formatCode>
                <c:ptCount val="4"/>
                <c:pt idx="0">
                  <c:v>5094</c:v>
                </c:pt>
                <c:pt idx="1">
                  <c:v>268</c:v>
                </c:pt>
                <c:pt idx="2">
                  <c:v>472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D7-4EB9-835C-B13C0EB5E65E}"/>
            </c:ext>
          </c:extLst>
        </c:ser>
        <c:ser>
          <c:idx val="8"/>
          <c:order val="8"/>
          <c:tx>
            <c:strRef>
              <c:f>'PRODUCCION HISTORICA'!$BF$134</c:f>
              <c:strCache>
                <c:ptCount val="1"/>
                <c:pt idx="0">
                  <c:v>I TRIM 23</c:v>
                </c:pt>
              </c:strCache>
            </c:strRef>
          </c:tx>
          <c:invertIfNegative val="0"/>
          <c:cat>
            <c:strRef>
              <c:f>'PRODUCCION HISTORICA'!$AW$141:$AW$144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HISTORICA'!$BF$141:$BF$144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F0-4AC2-848A-E7317B9B6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478336"/>
        <c:axId val="162484224"/>
        <c:axId val="162437312"/>
      </c:bar3DChart>
      <c:catAx>
        <c:axId val="162478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2484224"/>
        <c:crosses val="autoZero"/>
        <c:auto val="1"/>
        <c:lblAlgn val="ctr"/>
        <c:lblOffset val="100"/>
        <c:noMultiLvlLbl val="0"/>
      </c:catAx>
      <c:valAx>
        <c:axId val="162484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62478336"/>
        <c:crosses val="autoZero"/>
        <c:crossBetween val="between"/>
      </c:valAx>
      <c:serAx>
        <c:axId val="1624373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2484224"/>
        <c:crosses val="autoZero"/>
      </c:serAx>
    </c:plotArea>
    <c:plotVisOnly val="1"/>
    <c:dispBlanksAs val="zero"/>
    <c:showDLblsOverMax val="0"/>
  </c:chart>
  <c:txPr>
    <a:bodyPr/>
    <a:lstStyle/>
    <a:p>
      <a:pPr>
        <a:defRPr sz="1050"/>
      </a:pPr>
      <a:endParaRPr lang="es-CO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s-CO"/>
              <a:t>SERVICIOS DE HOSPITALIZACION II TRIMESTRE  - DIAS CAMA OCUPADOS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HISTORICA'!$AX$151</c:f>
              <c:strCache>
                <c:ptCount val="1"/>
                <c:pt idx="0">
                  <c:v>II TRIM 15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HISTORICA'!$AX$158:$AX$161</c:f>
              <c:numCache>
                <c:formatCode>#,##0</c:formatCode>
                <c:ptCount val="4"/>
                <c:pt idx="0">
                  <c:v>2989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65-49D1-A61D-CFE0AD5DA878}"/>
            </c:ext>
          </c:extLst>
        </c:ser>
        <c:ser>
          <c:idx val="1"/>
          <c:order val="1"/>
          <c:tx>
            <c:strRef>
              <c:f>'PRODUCCION HISTORICA'!$AY$151</c:f>
              <c:strCache>
                <c:ptCount val="1"/>
                <c:pt idx="0">
                  <c:v>II TRIM 16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HISTORICA'!$AY$158:$AY$161</c:f>
              <c:numCache>
                <c:formatCode>#,##0</c:formatCode>
                <c:ptCount val="4"/>
                <c:pt idx="0">
                  <c:v>2986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65-49D1-A61D-CFE0AD5DA878}"/>
            </c:ext>
          </c:extLst>
        </c:ser>
        <c:ser>
          <c:idx val="2"/>
          <c:order val="2"/>
          <c:tx>
            <c:strRef>
              <c:f>'PRODUCCION HISTORICA'!$AZ$151</c:f>
              <c:strCache>
                <c:ptCount val="1"/>
                <c:pt idx="0">
                  <c:v>II TRIM 17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HISTORICA'!$AZ$158:$AZ$161</c:f>
              <c:numCache>
                <c:formatCode>#,##0</c:formatCode>
                <c:ptCount val="4"/>
                <c:pt idx="0">
                  <c:v>2856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65-49D1-A61D-CFE0AD5DA878}"/>
            </c:ext>
          </c:extLst>
        </c:ser>
        <c:ser>
          <c:idx val="3"/>
          <c:order val="3"/>
          <c:tx>
            <c:strRef>
              <c:f>'PRODUCCION HISTORICA'!$BA$151</c:f>
              <c:strCache>
                <c:ptCount val="1"/>
                <c:pt idx="0">
                  <c:v>II TRIM 18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HISTORICA'!$BA$158:$BA$161</c:f>
              <c:numCache>
                <c:formatCode>#,##0</c:formatCode>
                <c:ptCount val="4"/>
                <c:pt idx="0">
                  <c:v>2977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65-49D1-A61D-CFE0AD5DA878}"/>
            </c:ext>
          </c:extLst>
        </c:ser>
        <c:ser>
          <c:idx val="4"/>
          <c:order val="4"/>
          <c:tx>
            <c:strRef>
              <c:f>'PRODUCCION HISTORICA'!$BB$151</c:f>
              <c:strCache>
                <c:ptCount val="1"/>
                <c:pt idx="0">
                  <c:v>II TRIM 19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HISTORICA'!$BB$158:$BB$161</c:f>
              <c:numCache>
                <c:formatCode>#,##0</c:formatCode>
                <c:ptCount val="4"/>
                <c:pt idx="0">
                  <c:v>3258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65-49D1-A61D-CFE0AD5DA878}"/>
            </c:ext>
          </c:extLst>
        </c:ser>
        <c:ser>
          <c:idx val="5"/>
          <c:order val="5"/>
          <c:tx>
            <c:strRef>
              <c:f>'PRODUCCION HISTORICA'!$BC$151</c:f>
              <c:strCache>
                <c:ptCount val="1"/>
                <c:pt idx="0">
                  <c:v>II TRIM 20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HISTORICA'!$BC$158:$BC$161</c:f>
              <c:numCache>
                <c:formatCode>#,##0</c:formatCode>
                <c:ptCount val="4"/>
                <c:pt idx="0">
                  <c:v>1548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65-49D1-A61D-CFE0AD5DA878}"/>
            </c:ext>
          </c:extLst>
        </c:ser>
        <c:ser>
          <c:idx val="6"/>
          <c:order val="6"/>
          <c:tx>
            <c:strRef>
              <c:f>'PRODUCCION HISTORICA'!$BD$151</c:f>
              <c:strCache>
                <c:ptCount val="1"/>
                <c:pt idx="0">
                  <c:v>II TRIM 21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HISTORICA'!$BD$158:$BD$161</c:f>
              <c:numCache>
                <c:formatCode>#,##0</c:formatCode>
                <c:ptCount val="4"/>
                <c:pt idx="0">
                  <c:v>5124</c:v>
                </c:pt>
                <c:pt idx="1">
                  <c:v>395</c:v>
                </c:pt>
                <c:pt idx="2">
                  <c:v>920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5-49D1-A61D-CFE0AD5DA878}"/>
            </c:ext>
          </c:extLst>
        </c:ser>
        <c:ser>
          <c:idx val="7"/>
          <c:order val="7"/>
          <c:tx>
            <c:strRef>
              <c:f>'PRODUCCION HISTORICA'!$BE$151</c:f>
              <c:strCache>
                <c:ptCount val="1"/>
                <c:pt idx="0">
                  <c:v>II TRIM 22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HISTORICA'!$BE$158:$BE$161</c:f>
              <c:numCache>
                <c:formatCode>#,##0</c:formatCode>
                <c:ptCount val="4"/>
                <c:pt idx="0">
                  <c:v>6424</c:v>
                </c:pt>
                <c:pt idx="1">
                  <c:v>503</c:v>
                </c:pt>
                <c:pt idx="2">
                  <c:v>320</c:v>
                </c:pt>
                <c:pt idx="3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865-49D1-A61D-CFE0AD5DA878}"/>
            </c:ext>
          </c:extLst>
        </c:ser>
        <c:ser>
          <c:idx val="8"/>
          <c:order val="8"/>
          <c:tx>
            <c:strRef>
              <c:f>'PRODUCCION HISTORICA'!$BF$151</c:f>
              <c:strCache>
                <c:ptCount val="1"/>
                <c:pt idx="0">
                  <c:v>II TRIM 23</c:v>
                </c:pt>
              </c:strCache>
            </c:strRef>
          </c:tx>
          <c:invertIfNegative val="0"/>
          <c:cat>
            <c:strRef>
              <c:f>'PRODUCCION HISTORICA'!$AW$158:$AW$161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HISTORICA'!$BF$158:$BF$161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5-40D1-ABE0-843FA3443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275328"/>
        <c:axId val="162276864"/>
        <c:axId val="162483264"/>
      </c:bar3DChart>
      <c:catAx>
        <c:axId val="162275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2276864"/>
        <c:crosses val="autoZero"/>
        <c:auto val="1"/>
        <c:lblAlgn val="ctr"/>
        <c:lblOffset val="100"/>
        <c:noMultiLvlLbl val="0"/>
      </c:catAx>
      <c:valAx>
        <c:axId val="162276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62275328"/>
        <c:crosses val="autoZero"/>
        <c:crossBetween val="between"/>
      </c:valAx>
      <c:serAx>
        <c:axId val="1624832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2276864"/>
        <c:crosses val="autoZero"/>
      </c:serAx>
    </c:plotArea>
    <c:plotVisOnly val="1"/>
    <c:dispBlanksAs val="zero"/>
    <c:showDLblsOverMax val="0"/>
  </c:chart>
  <c:txPr>
    <a:bodyPr/>
    <a:lstStyle/>
    <a:p>
      <a:pPr>
        <a:defRPr sz="1050"/>
      </a:pPr>
      <a:endParaRPr lang="es-CO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s-CO"/>
              <a:t>SERVICIOS DE HOSPITALIZACION III TRIMESTRE  - DIAS CAMA OCUPADOS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HISTORICA'!$AX$168</c:f>
              <c:strCache>
                <c:ptCount val="1"/>
                <c:pt idx="0">
                  <c:v>III TRIM 15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HISTORICA'!$AX$175:$AX$178</c:f>
              <c:numCache>
                <c:formatCode>#,##0</c:formatCode>
                <c:ptCount val="4"/>
                <c:pt idx="0">
                  <c:v>2960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E-4A55-81AB-8F294D0DE91B}"/>
            </c:ext>
          </c:extLst>
        </c:ser>
        <c:ser>
          <c:idx val="1"/>
          <c:order val="1"/>
          <c:tx>
            <c:strRef>
              <c:f>'PRODUCCION HISTORICA'!$AY$168</c:f>
              <c:strCache>
                <c:ptCount val="1"/>
                <c:pt idx="0">
                  <c:v>III TRIM 16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HISTORICA'!$AY$175:$AY$178</c:f>
              <c:numCache>
                <c:formatCode>#,##0</c:formatCode>
                <c:ptCount val="4"/>
                <c:pt idx="0">
                  <c:v>2796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CE-4A55-81AB-8F294D0DE91B}"/>
            </c:ext>
          </c:extLst>
        </c:ser>
        <c:ser>
          <c:idx val="2"/>
          <c:order val="2"/>
          <c:tx>
            <c:strRef>
              <c:f>'PRODUCCION HISTORICA'!$AZ$168</c:f>
              <c:strCache>
                <c:ptCount val="1"/>
                <c:pt idx="0">
                  <c:v>III TRIM 17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HISTORICA'!$AZ$175:$AZ$178</c:f>
              <c:numCache>
                <c:formatCode>#,##0</c:formatCode>
                <c:ptCount val="4"/>
                <c:pt idx="0">
                  <c:v>2990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CE-4A55-81AB-8F294D0DE91B}"/>
            </c:ext>
          </c:extLst>
        </c:ser>
        <c:ser>
          <c:idx val="3"/>
          <c:order val="3"/>
          <c:tx>
            <c:strRef>
              <c:f>'PRODUCCION HISTORICA'!$BA$168</c:f>
              <c:strCache>
                <c:ptCount val="1"/>
                <c:pt idx="0">
                  <c:v>III TRIM 18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HISTORICA'!$BA$175:$BA$178</c:f>
              <c:numCache>
                <c:formatCode>#,##0</c:formatCode>
                <c:ptCount val="4"/>
                <c:pt idx="0">
                  <c:v>2879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CE-4A55-81AB-8F294D0DE91B}"/>
            </c:ext>
          </c:extLst>
        </c:ser>
        <c:ser>
          <c:idx val="4"/>
          <c:order val="4"/>
          <c:tx>
            <c:strRef>
              <c:f>'PRODUCCION HISTORICA'!$BB$168</c:f>
              <c:strCache>
                <c:ptCount val="1"/>
                <c:pt idx="0">
                  <c:v>III TRIM 19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HISTORICA'!$BB$175:$BB$178</c:f>
              <c:numCache>
                <c:formatCode>#,##0</c:formatCode>
                <c:ptCount val="4"/>
                <c:pt idx="0">
                  <c:v>3256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CE-4A55-81AB-8F294D0DE91B}"/>
            </c:ext>
          </c:extLst>
        </c:ser>
        <c:ser>
          <c:idx val="5"/>
          <c:order val="5"/>
          <c:tx>
            <c:strRef>
              <c:f>'PRODUCCION HISTORICA'!$BC$168</c:f>
              <c:strCache>
                <c:ptCount val="1"/>
                <c:pt idx="0">
                  <c:v>III TRIM 20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HISTORICA'!$BC$175:$BC$178</c:f>
              <c:numCache>
                <c:formatCode>#,##0</c:formatCode>
                <c:ptCount val="4"/>
                <c:pt idx="0">
                  <c:v>2682</c:v>
                </c:pt>
                <c:pt idx="1">
                  <c:v>240</c:v>
                </c:pt>
                <c:pt idx="2">
                  <c:v>406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CE-4A55-81AB-8F294D0DE91B}"/>
            </c:ext>
          </c:extLst>
        </c:ser>
        <c:ser>
          <c:idx val="6"/>
          <c:order val="6"/>
          <c:tx>
            <c:strRef>
              <c:f>'PRODUCCION HISTORICA'!$BD$168</c:f>
              <c:strCache>
                <c:ptCount val="1"/>
                <c:pt idx="0">
                  <c:v>III TRIM 21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HISTORICA'!$BD$175:$BD$178</c:f>
              <c:numCache>
                <c:formatCode>#,##0</c:formatCode>
                <c:ptCount val="4"/>
                <c:pt idx="0">
                  <c:v>4788</c:v>
                </c:pt>
                <c:pt idx="1">
                  <c:v>313</c:v>
                </c:pt>
                <c:pt idx="2">
                  <c:v>614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CE-4A55-81AB-8F294D0DE91B}"/>
            </c:ext>
          </c:extLst>
        </c:ser>
        <c:ser>
          <c:idx val="7"/>
          <c:order val="7"/>
          <c:tx>
            <c:strRef>
              <c:f>'PRODUCCION HISTORICA'!$BE$168</c:f>
              <c:strCache>
                <c:ptCount val="1"/>
                <c:pt idx="0">
                  <c:v>III TRIM 22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HISTORICA'!$BE$175:$BE$178</c:f>
              <c:numCache>
                <c:formatCode>#,##0</c:formatCode>
                <c:ptCount val="4"/>
                <c:pt idx="0">
                  <c:v>5856</c:v>
                </c:pt>
                <c:pt idx="1">
                  <c:v>547</c:v>
                </c:pt>
                <c:pt idx="2">
                  <c:v>282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CE-4A55-81AB-8F294D0DE91B}"/>
            </c:ext>
          </c:extLst>
        </c:ser>
        <c:ser>
          <c:idx val="8"/>
          <c:order val="8"/>
          <c:tx>
            <c:strRef>
              <c:f>'PRODUCCION HISTORICA'!$BF$168</c:f>
              <c:strCache>
                <c:ptCount val="1"/>
                <c:pt idx="0">
                  <c:v>III TRIM 23</c:v>
                </c:pt>
              </c:strCache>
            </c:strRef>
          </c:tx>
          <c:invertIfNegative val="0"/>
          <c:cat>
            <c:strRef>
              <c:f>'PRODUCCION HISTORICA'!$AW$175:$AW$178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HISTORICA'!$BF$175:$BF$178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CE-4A55-81AB-8F294D0DE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333056"/>
        <c:axId val="162334592"/>
        <c:axId val="162353152"/>
      </c:bar3DChart>
      <c:catAx>
        <c:axId val="162333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2334592"/>
        <c:crosses val="autoZero"/>
        <c:auto val="1"/>
        <c:lblAlgn val="ctr"/>
        <c:lblOffset val="100"/>
        <c:noMultiLvlLbl val="0"/>
      </c:catAx>
      <c:valAx>
        <c:axId val="162334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62333056"/>
        <c:crosses val="autoZero"/>
        <c:crossBetween val="between"/>
      </c:valAx>
      <c:serAx>
        <c:axId val="1623531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2334592"/>
        <c:crosses val="autoZero"/>
      </c:serAx>
    </c:plotArea>
    <c:plotVisOnly val="1"/>
    <c:dispBlanksAs val="zero"/>
    <c:showDLblsOverMax val="0"/>
  </c:chart>
  <c:txPr>
    <a:bodyPr/>
    <a:lstStyle/>
    <a:p>
      <a:pPr>
        <a:defRPr sz="1050"/>
      </a:pPr>
      <a:endParaRPr lang="es-CO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s-CO"/>
              <a:t>SERVICIOS DE HOSPITALIZACION IV TRIMESTRE  - DIAS CAMA OCUPADOS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'PRODUCCION HISTORICA'!$AX$185</c:f>
              <c:strCache>
                <c:ptCount val="1"/>
                <c:pt idx="0">
                  <c:v>IV TRIM 15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HISTORICA'!$AX$192:$AX$195</c:f>
              <c:numCache>
                <c:formatCode>#,##0</c:formatCode>
                <c:ptCount val="4"/>
                <c:pt idx="0">
                  <c:v>2886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E4-472B-8DE5-034EC7B53204}"/>
            </c:ext>
          </c:extLst>
        </c:ser>
        <c:ser>
          <c:idx val="1"/>
          <c:order val="1"/>
          <c:tx>
            <c:strRef>
              <c:f>'PRODUCCION HISTORICA'!$AY$185</c:f>
              <c:strCache>
                <c:ptCount val="1"/>
                <c:pt idx="0">
                  <c:v>IV TRIM 16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HISTORICA'!$AY$192:$AY$195</c:f>
              <c:numCache>
                <c:formatCode>#,##0</c:formatCode>
                <c:ptCount val="4"/>
                <c:pt idx="0">
                  <c:v>2520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E4-472B-8DE5-034EC7B53204}"/>
            </c:ext>
          </c:extLst>
        </c:ser>
        <c:ser>
          <c:idx val="2"/>
          <c:order val="2"/>
          <c:tx>
            <c:strRef>
              <c:f>'PRODUCCION HISTORICA'!$AZ$185</c:f>
              <c:strCache>
                <c:ptCount val="1"/>
                <c:pt idx="0">
                  <c:v>IV TRIM 17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HISTORICA'!$AZ$192:$AZ$195</c:f>
              <c:numCache>
                <c:formatCode>#,##0</c:formatCode>
                <c:ptCount val="4"/>
                <c:pt idx="0">
                  <c:v>2311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E4-472B-8DE5-034EC7B53204}"/>
            </c:ext>
          </c:extLst>
        </c:ser>
        <c:ser>
          <c:idx val="3"/>
          <c:order val="3"/>
          <c:tx>
            <c:strRef>
              <c:f>'PRODUCCION HISTORICA'!$BA$185</c:f>
              <c:strCache>
                <c:ptCount val="1"/>
                <c:pt idx="0">
                  <c:v>IV TRIM 18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HISTORICA'!$BA$192:$BA$195</c:f>
              <c:numCache>
                <c:formatCode>#,##0</c:formatCode>
                <c:ptCount val="4"/>
                <c:pt idx="0">
                  <c:v>2813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E4-472B-8DE5-034EC7B53204}"/>
            </c:ext>
          </c:extLst>
        </c:ser>
        <c:ser>
          <c:idx val="4"/>
          <c:order val="4"/>
          <c:tx>
            <c:strRef>
              <c:f>'PRODUCCION HISTORICA'!$BB$185</c:f>
              <c:strCache>
                <c:ptCount val="1"/>
                <c:pt idx="0">
                  <c:v>IV TRIM 19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HISTORICA'!$BB$192:$BB$195</c:f>
              <c:numCache>
                <c:formatCode>#,##0</c:formatCode>
                <c:ptCount val="4"/>
                <c:pt idx="0">
                  <c:v>3132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E4-472B-8DE5-034EC7B53204}"/>
            </c:ext>
          </c:extLst>
        </c:ser>
        <c:ser>
          <c:idx val="5"/>
          <c:order val="5"/>
          <c:tx>
            <c:strRef>
              <c:f>'PRODUCCION HISTORICA'!$BC$185</c:f>
              <c:strCache>
                <c:ptCount val="1"/>
                <c:pt idx="0">
                  <c:v>IV TRIM 20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HISTORICA'!$BC$192:$BC$195</c:f>
              <c:numCache>
                <c:formatCode>#,##0</c:formatCode>
                <c:ptCount val="4"/>
                <c:pt idx="0">
                  <c:v>3382</c:v>
                </c:pt>
                <c:pt idx="1">
                  <c:v>170</c:v>
                </c:pt>
                <c:pt idx="2">
                  <c:v>474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E4-472B-8DE5-034EC7B53204}"/>
            </c:ext>
          </c:extLst>
        </c:ser>
        <c:ser>
          <c:idx val="6"/>
          <c:order val="6"/>
          <c:tx>
            <c:strRef>
              <c:f>'PRODUCCION HISTORICA'!$BD$185</c:f>
              <c:strCache>
                <c:ptCount val="1"/>
                <c:pt idx="0">
                  <c:v>IV TRIM 21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HISTORICA'!$BD$192:$BD$195</c:f>
              <c:numCache>
                <c:formatCode>#,##0</c:formatCode>
                <c:ptCount val="4"/>
                <c:pt idx="0">
                  <c:v>4164</c:v>
                </c:pt>
                <c:pt idx="1">
                  <c:v>260</c:v>
                </c:pt>
                <c:pt idx="2">
                  <c:v>322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E4-472B-8DE5-034EC7B53204}"/>
            </c:ext>
          </c:extLst>
        </c:ser>
        <c:ser>
          <c:idx val="7"/>
          <c:order val="7"/>
          <c:tx>
            <c:strRef>
              <c:f>'PRODUCCION HISTORICA'!$BE$185</c:f>
              <c:strCache>
                <c:ptCount val="1"/>
                <c:pt idx="0">
                  <c:v>IV TRIM 22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HISTORICA'!$BE$192:$BE$195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E4-472B-8DE5-034EC7B53204}"/>
            </c:ext>
          </c:extLst>
        </c:ser>
        <c:ser>
          <c:idx val="8"/>
          <c:order val="8"/>
          <c:tx>
            <c:strRef>
              <c:f>'PRODUCCION HISTORICA'!$BF$185</c:f>
              <c:strCache>
                <c:ptCount val="1"/>
                <c:pt idx="0">
                  <c:v>IV TRIM 23</c:v>
                </c:pt>
              </c:strCache>
            </c:strRef>
          </c:tx>
          <c:invertIfNegative val="0"/>
          <c:cat>
            <c:strRef>
              <c:f>'PRODUCCION HISTORICA'!$AW$192:$AW$195</c:f>
              <c:strCache>
                <c:ptCount val="4"/>
                <c:pt idx="0">
                  <c:v>ESTANCIA GENERAL</c:v>
                </c:pt>
                <c:pt idx="1">
                  <c:v>CUIDADO INTERMEDIO</c:v>
                </c:pt>
                <c:pt idx="2">
                  <c:v>CUIDADO INTENSIVO</c:v>
                </c:pt>
                <c:pt idx="3">
                  <c:v>SALUD MENTAL</c:v>
                </c:pt>
              </c:strCache>
            </c:strRef>
          </c:cat>
          <c:val>
            <c:numRef>
              <c:f>'PRODUCCION HISTORICA'!$BF$192:$BF$195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8E4-472B-8DE5-034EC7B53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697408"/>
        <c:axId val="165698944"/>
        <c:axId val="165700480"/>
      </c:bar3DChart>
      <c:catAx>
        <c:axId val="165697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65698944"/>
        <c:crosses val="autoZero"/>
        <c:auto val="1"/>
        <c:lblAlgn val="ctr"/>
        <c:lblOffset val="100"/>
        <c:noMultiLvlLbl val="0"/>
      </c:catAx>
      <c:valAx>
        <c:axId val="165698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65697408"/>
        <c:crosses val="autoZero"/>
        <c:crossBetween val="between"/>
      </c:valAx>
      <c:serAx>
        <c:axId val="1657004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O"/>
          </a:p>
        </c:txPr>
        <c:crossAx val="165698944"/>
        <c:crosses val="autoZero"/>
      </c:serAx>
    </c:plotArea>
    <c:plotVisOnly val="1"/>
    <c:dispBlanksAs val="zero"/>
    <c:showDLblsOverMax val="0"/>
  </c:chart>
  <c:txPr>
    <a:bodyPr/>
    <a:lstStyle/>
    <a:p>
      <a:pPr>
        <a:defRPr sz="1050"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150" workbookViewId="0"/>
  </sheetViews>
  <sheetProtection algorithmName="SHA-512" hashValue="yhOnC9WnW0dkfs4VFhgzp8dynH+ehMplwWzr+n17UKNDaP5sE8/poh9hUzF6fqO1NkKwYlY+BZv5ci1LxRBrOA==" saltValue="DSuo2dWHr3rPRHk/N1A6Yw==" spinCount="100000" content="1" objects="1"/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21" workbookViewId="0" zoomToFit="1"/>
  </sheetViews>
  <sheetProtection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8" workbookViewId="0" zoomToFit="1"/>
  </sheetViews>
  <sheetProtection algorithmName="SHA-512" hashValue="1shgv8UYCuN+Eyv+yYMkz7TzsncgxpNCnIPgyqqpSEusPIRXzdYt2QBUrwN/PLsiQE1TNKn/HNB1g1o3myrguw==" saltValue="dqrZ2Cq0UEQSlGpZS3nfE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8" workbookViewId="0" zoomToFit="1"/>
  </sheetViews>
  <sheetProtection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CONTENIDO%20CUADROS%20MONITOREO%202023.xlsx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5</xdr:col>
      <xdr:colOff>228600</xdr:colOff>
      <xdr:row>2</xdr:row>
      <xdr:rowOff>9525</xdr:rowOff>
    </xdr:to>
    <xdr:sp macro="" textlink="">
      <xdr:nvSpPr>
        <xdr:cNvPr id="3" name="Flecha a la derecha con ban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9187D3-941D-459F-9753-7363631C56C3}"/>
            </a:ext>
          </a:extLst>
        </xdr:cNvPr>
        <xdr:cNvSpPr/>
      </xdr:nvSpPr>
      <xdr:spPr>
        <a:xfrm>
          <a:off x="6210300" y="0"/>
          <a:ext cx="1009650" cy="466725"/>
        </a:xfrm>
        <a:prstGeom prst="stripedRightArrow">
          <a:avLst/>
        </a:prstGeom>
        <a:solidFill>
          <a:srgbClr val="92D050"/>
        </a:solidFill>
        <a:ln>
          <a:solidFill>
            <a:schemeClr val="accent3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CO" sz="1400" b="1">
              <a:solidFill>
                <a:schemeClr val="lt1"/>
              </a:solidFill>
              <a:latin typeface="+mn-lt"/>
              <a:ea typeface="+mn-ea"/>
              <a:cs typeface="+mn-cs"/>
            </a:rPr>
            <a:t>VOLVER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738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7412" cy="606902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ast/Documents/OTRAS%20METODOLOGIAS/METODOLOGIA%202017%20MONITOREO%20PGIR%20NIVEL%202%20Y%203/PROPUESTA%20SPGIR/PROPUESTA%20INDICADORES%20PARA%20SEGUIMIENTO%20PGIR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RESUMEN"/>
      <sheetName val="ESE"/>
      <sheetName val="MATRIZ MEDIDAS"/>
      <sheetName val="CAPACIDAD PRODUCCION"/>
      <sheetName val="PRODUCCIÓN"/>
      <sheetName val="CALIDAD"/>
      <sheetName val="FLUJO $ PGIR"/>
      <sheetName val="EJEC PPTAL"/>
      <sheetName val="EFICIENCIA"/>
      <sheetName val="EQUILIBRIO CTE"/>
      <sheetName val="EQUIL PPTAL"/>
      <sheetName val="FICHA TECN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7"/>
  <sheetViews>
    <sheetView showGridLines="0" topLeftCell="B1" workbookViewId="0">
      <selection activeCell="G28" sqref="G28"/>
    </sheetView>
  </sheetViews>
  <sheetFormatPr baseColWidth="10" defaultColWidth="11.42578125" defaultRowHeight="12.75" x14ac:dyDescent="0.2"/>
  <cols>
    <col min="1" max="1" width="11.42578125" style="56"/>
    <col min="2" max="2" width="56" style="56" customWidth="1"/>
    <col min="3" max="3" width="13.28515625" style="56" customWidth="1"/>
    <col min="4" max="4" width="12" style="56" customWidth="1"/>
    <col min="5" max="5" width="12.140625" style="56" customWidth="1"/>
    <col min="6" max="6" width="12.5703125" style="56" customWidth="1"/>
    <col min="7" max="8" width="12.7109375" style="56" customWidth="1"/>
    <col min="9" max="9" width="11.42578125" style="56"/>
    <col min="10" max="10" width="35.7109375" style="56" customWidth="1"/>
    <col min="11" max="11" width="12.140625" style="56" customWidth="1"/>
    <col min="12" max="12" width="14.140625" style="56" customWidth="1"/>
    <col min="13" max="13" width="12.140625" style="56" customWidth="1"/>
    <col min="14" max="14" width="12.5703125" style="56" customWidth="1"/>
    <col min="15" max="15" width="13" style="56" customWidth="1"/>
    <col min="16" max="16" width="12" style="56" customWidth="1"/>
    <col min="17" max="16384" width="11.42578125" style="56"/>
  </cols>
  <sheetData>
    <row r="1" spans="2:16" ht="18" x14ac:dyDescent="0.25">
      <c r="B1" s="132" t="s">
        <v>619</v>
      </c>
    </row>
    <row r="2" spans="2:16" s="13" customFormat="1" ht="18" x14ac:dyDescent="0.25">
      <c r="B2" s="133" t="s">
        <v>617</v>
      </c>
      <c r="J2" s="286" t="s">
        <v>618</v>
      </c>
      <c r="K2" s="287"/>
      <c r="L2" s="287"/>
      <c r="M2" s="287"/>
      <c r="N2" s="287"/>
      <c r="O2" s="287"/>
      <c r="P2" s="288"/>
    </row>
    <row r="3" spans="2:16" s="13" customFormat="1" x14ac:dyDescent="0.2">
      <c r="B3" s="57" t="s">
        <v>41</v>
      </c>
      <c r="C3" s="57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8" t="s">
        <v>47</v>
      </c>
      <c r="J3" s="57" t="s">
        <v>41</v>
      </c>
      <c r="K3" s="57" t="s">
        <v>42</v>
      </c>
      <c r="L3" s="58" t="s">
        <v>43</v>
      </c>
      <c r="M3" s="58" t="s">
        <v>44</v>
      </c>
      <c r="N3" s="58" t="s">
        <v>45</v>
      </c>
      <c r="O3" s="58" t="s">
        <v>46</v>
      </c>
      <c r="P3" s="58" t="s">
        <v>47</v>
      </c>
    </row>
    <row r="4" spans="2:16" s="13" customFormat="1" x14ac:dyDescent="0.2">
      <c r="B4" s="59" t="s">
        <v>1</v>
      </c>
      <c r="C4" s="125">
        <f>+'PRODUCCION META PLAN'!O18</f>
        <v>10293.717600000002</v>
      </c>
      <c r="D4" s="282"/>
      <c r="E4" s="282"/>
      <c r="F4" s="282"/>
      <c r="G4" s="282"/>
      <c r="H4" s="282">
        <f>+D4+E4+F4+G4</f>
        <v>0</v>
      </c>
      <c r="J4" s="59" t="s">
        <v>2</v>
      </c>
      <c r="K4" s="25">
        <f>+C4+C5+C6+C7</f>
        <v>18040.536</v>
      </c>
      <c r="L4" s="25">
        <f t="shared" ref="L4:P4" si="0">+D4+D5+D6+D7</f>
        <v>0</v>
      </c>
      <c r="M4" s="25">
        <f t="shared" si="0"/>
        <v>0</v>
      </c>
      <c r="N4" s="25">
        <f t="shared" si="0"/>
        <v>0</v>
      </c>
      <c r="O4" s="25">
        <f t="shared" si="0"/>
        <v>0</v>
      </c>
      <c r="P4" s="25">
        <f t="shared" si="0"/>
        <v>0</v>
      </c>
    </row>
    <row r="5" spans="2:16" s="13" customFormat="1" x14ac:dyDescent="0.2">
      <c r="B5" s="59" t="s">
        <v>3</v>
      </c>
      <c r="C5" s="125">
        <f>+'PRODUCCION META PLAN'!O22</f>
        <v>0</v>
      </c>
      <c r="D5" s="283"/>
      <c r="E5" s="283"/>
      <c r="F5" s="283"/>
      <c r="G5" s="283"/>
      <c r="H5" s="283">
        <f t="shared" ref="H5:H49" si="1">+D5+E5+F5+G5</f>
        <v>0</v>
      </c>
      <c r="J5" s="60" t="s">
        <v>4</v>
      </c>
      <c r="K5" s="25">
        <f>+C8</f>
        <v>47754.36</v>
      </c>
      <c r="L5" s="25">
        <f t="shared" ref="L5:P5" si="2">+D8</f>
        <v>0</v>
      </c>
      <c r="M5" s="25">
        <f t="shared" si="2"/>
        <v>0</v>
      </c>
      <c r="N5" s="25">
        <f t="shared" si="2"/>
        <v>0</v>
      </c>
      <c r="O5" s="25">
        <f t="shared" si="2"/>
        <v>0</v>
      </c>
      <c r="P5" s="25">
        <f t="shared" si="2"/>
        <v>0</v>
      </c>
    </row>
    <row r="6" spans="2:16" s="13" customFormat="1" ht="25.5" x14ac:dyDescent="0.2">
      <c r="B6" s="59" t="s">
        <v>5</v>
      </c>
      <c r="C6" s="125">
        <f>+'PRODUCCION META PLAN'!O23+'PRODUCCION META PLAN'!O24</f>
        <v>5306.04</v>
      </c>
      <c r="D6" s="283"/>
      <c r="E6" s="283"/>
      <c r="F6" s="283"/>
      <c r="G6" s="283"/>
      <c r="H6" s="283">
        <f t="shared" si="1"/>
        <v>0</v>
      </c>
      <c r="J6" s="61" t="s">
        <v>6</v>
      </c>
      <c r="K6" s="25">
        <f>+C10</f>
        <v>36233.093999999997</v>
      </c>
      <c r="L6" s="25">
        <f t="shared" ref="L6:P6" si="3">+D10</f>
        <v>0</v>
      </c>
      <c r="M6" s="25">
        <f t="shared" si="3"/>
        <v>0</v>
      </c>
      <c r="N6" s="25">
        <f t="shared" si="3"/>
        <v>0</v>
      </c>
      <c r="O6" s="25">
        <f t="shared" si="3"/>
        <v>0</v>
      </c>
      <c r="P6" s="25">
        <f t="shared" si="3"/>
        <v>0</v>
      </c>
    </row>
    <row r="7" spans="2:16" s="13" customFormat="1" x14ac:dyDescent="0.2">
      <c r="B7" s="59" t="s">
        <v>7</v>
      </c>
      <c r="C7" s="125">
        <f>+'PRODUCCION META PLAN'!O175</f>
        <v>2440.7784000000001</v>
      </c>
      <c r="D7" s="283"/>
      <c r="E7" s="283"/>
      <c r="F7" s="283"/>
      <c r="G7" s="283"/>
      <c r="H7" s="283">
        <f t="shared" si="1"/>
        <v>0</v>
      </c>
      <c r="J7" s="62" t="s">
        <v>463</v>
      </c>
      <c r="K7" s="25">
        <f>+C12+C45+C46+C47</f>
        <v>16851.983040000003</v>
      </c>
      <c r="L7" s="25">
        <f t="shared" ref="L7:P7" si="4">+D12+D45+D46+D47</f>
        <v>0</v>
      </c>
      <c r="M7" s="25">
        <f t="shared" si="4"/>
        <v>0</v>
      </c>
      <c r="N7" s="25">
        <f t="shared" si="4"/>
        <v>0</v>
      </c>
      <c r="O7" s="25">
        <f t="shared" si="4"/>
        <v>0</v>
      </c>
      <c r="P7" s="25">
        <f t="shared" si="4"/>
        <v>0</v>
      </c>
    </row>
    <row r="8" spans="2:16" s="13" customFormat="1" x14ac:dyDescent="0.2">
      <c r="B8" s="60" t="s">
        <v>8</v>
      </c>
      <c r="C8" s="125">
        <f>+'PRODUCCION META PLAN'!O17</f>
        <v>47754.36</v>
      </c>
      <c r="D8" s="283"/>
      <c r="E8" s="283"/>
      <c r="F8" s="283"/>
      <c r="G8" s="283"/>
      <c r="H8" s="283">
        <f t="shared" si="1"/>
        <v>0</v>
      </c>
      <c r="J8" s="63" t="s">
        <v>9</v>
      </c>
      <c r="K8" s="25">
        <f>+C16+C17+C18</f>
        <v>11142.683999999999</v>
      </c>
      <c r="L8" s="25">
        <f t="shared" ref="L8:P8" si="5">+D16+D17+D18</f>
        <v>0</v>
      </c>
      <c r="M8" s="25">
        <f t="shared" si="5"/>
        <v>0</v>
      </c>
      <c r="N8" s="25">
        <f t="shared" si="5"/>
        <v>0</v>
      </c>
      <c r="O8" s="25">
        <f t="shared" si="5"/>
        <v>0</v>
      </c>
      <c r="P8" s="25">
        <f t="shared" si="5"/>
        <v>0</v>
      </c>
    </row>
    <row r="9" spans="2:16" s="13" customFormat="1" x14ac:dyDescent="0.2">
      <c r="B9" s="64" t="s">
        <v>10</v>
      </c>
      <c r="C9" s="125">
        <f>+'PRODUCCION META PLAN'!O7</f>
        <v>44570.736000000004</v>
      </c>
      <c r="D9" s="282"/>
      <c r="E9" s="282"/>
      <c r="F9" s="282"/>
      <c r="G9" s="282"/>
      <c r="H9" s="282">
        <f t="shared" si="1"/>
        <v>0</v>
      </c>
      <c r="J9" s="65" t="s">
        <v>11</v>
      </c>
      <c r="K9" s="25">
        <f>+C29</f>
        <v>14220.1872</v>
      </c>
      <c r="L9" s="25">
        <f t="shared" ref="L9:P9" si="6">+D29</f>
        <v>0</v>
      </c>
      <c r="M9" s="25">
        <f t="shared" si="6"/>
        <v>0</v>
      </c>
      <c r="N9" s="25">
        <f t="shared" si="6"/>
        <v>0</v>
      </c>
      <c r="O9" s="25">
        <f t="shared" si="6"/>
        <v>0</v>
      </c>
      <c r="P9" s="25">
        <f t="shared" si="6"/>
        <v>0</v>
      </c>
    </row>
    <row r="10" spans="2:16" s="13" customFormat="1" x14ac:dyDescent="0.2">
      <c r="B10" s="61" t="s">
        <v>12</v>
      </c>
      <c r="C10" s="125">
        <f>+SUM('PRODUCCION META PLAN'!J33:K111)-C12</f>
        <v>36233.093999999997</v>
      </c>
      <c r="D10" s="282"/>
      <c r="E10" s="282"/>
      <c r="F10" s="282"/>
      <c r="G10" s="282"/>
      <c r="H10" s="282">
        <f t="shared" si="1"/>
        <v>0</v>
      </c>
      <c r="J10" s="66" t="s">
        <v>13</v>
      </c>
      <c r="K10" s="25">
        <f>+C34</f>
        <v>509.37984000000006</v>
      </c>
      <c r="L10" s="25">
        <f t="shared" ref="L10:P10" si="7">+D34</f>
        <v>0</v>
      </c>
      <c r="M10" s="25">
        <f t="shared" si="7"/>
        <v>0</v>
      </c>
      <c r="N10" s="25">
        <f t="shared" si="7"/>
        <v>0</v>
      </c>
      <c r="O10" s="25">
        <f t="shared" si="7"/>
        <v>0</v>
      </c>
      <c r="P10" s="25">
        <f t="shared" si="7"/>
        <v>0</v>
      </c>
    </row>
    <row r="11" spans="2:16" s="13" customFormat="1" x14ac:dyDescent="0.2">
      <c r="B11" s="64" t="s">
        <v>14</v>
      </c>
      <c r="C11" s="125">
        <f>+'PRODUCCION META PLAN'!O8</f>
        <v>21224.16</v>
      </c>
      <c r="D11" s="282"/>
      <c r="E11" s="282"/>
      <c r="F11" s="282"/>
      <c r="G11" s="282"/>
      <c r="H11" s="282">
        <f t="shared" si="1"/>
        <v>0</v>
      </c>
      <c r="J11" s="67" t="s">
        <v>15</v>
      </c>
      <c r="K11" s="25">
        <f>+C35</f>
        <v>861.70089600000006</v>
      </c>
      <c r="L11" s="25">
        <f t="shared" ref="L11:P11" si="8">+D35</f>
        <v>0</v>
      </c>
      <c r="M11" s="25">
        <f t="shared" si="8"/>
        <v>0</v>
      </c>
      <c r="N11" s="25">
        <f t="shared" si="8"/>
        <v>0</v>
      </c>
      <c r="O11" s="25">
        <f t="shared" si="8"/>
        <v>0</v>
      </c>
      <c r="P11" s="25">
        <f t="shared" si="8"/>
        <v>0</v>
      </c>
    </row>
    <row r="12" spans="2:16" s="13" customFormat="1" ht="25.5" x14ac:dyDescent="0.2">
      <c r="B12" s="62" t="s">
        <v>16</v>
      </c>
      <c r="C12" s="125">
        <f>+'PRODUCCION META PLAN'!O60+'PRODUCCION META PLAN'!O63+'PRODUCCION META PLAN'!O70</f>
        <v>795.90600000000006</v>
      </c>
      <c r="D12" s="282"/>
      <c r="E12" s="282"/>
      <c r="F12" s="282"/>
      <c r="G12" s="282"/>
      <c r="H12" s="282">
        <f t="shared" si="1"/>
        <v>0</v>
      </c>
      <c r="J12" s="68" t="s">
        <v>17</v>
      </c>
      <c r="K12" s="25">
        <f>+C33</f>
        <v>0</v>
      </c>
      <c r="L12" s="25">
        <f t="shared" ref="L12:P12" si="9">+D33</f>
        <v>0</v>
      </c>
      <c r="M12" s="25">
        <f t="shared" si="9"/>
        <v>0</v>
      </c>
      <c r="N12" s="25">
        <f t="shared" si="9"/>
        <v>0</v>
      </c>
      <c r="O12" s="25">
        <f t="shared" si="9"/>
        <v>0</v>
      </c>
      <c r="P12" s="25">
        <f t="shared" si="9"/>
        <v>0</v>
      </c>
    </row>
    <row r="13" spans="2:16" s="13" customFormat="1" x14ac:dyDescent="0.2">
      <c r="B13" s="69" t="s">
        <v>52</v>
      </c>
      <c r="C13" s="125">
        <f>+'PRODUCCION META PLAN'!O27</f>
        <v>26530.2</v>
      </c>
      <c r="D13" s="283"/>
      <c r="E13" s="283"/>
      <c r="F13" s="283"/>
      <c r="G13" s="283"/>
      <c r="H13" s="283">
        <f t="shared" si="1"/>
        <v>0</v>
      </c>
      <c r="J13" s="70" t="s">
        <v>18</v>
      </c>
      <c r="K13" s="25">
        <f>+C19</f>
        <v>636.72480000000007</v>
      </c>
      <c r="L13" s="25">
        <f t="shared" ref="L13:P13" si="10">+D19</f>
        <v>0</v>
      </c>
      <c r="M13" s="25">
        <f t="shared" si="10"/>
        <v>0</v>
      </c>
      <c r="N13" s="25">
        <f t="shared" si="10"/>
        <v>0</v>
      </c>
      <c r="O13" s="25">
        <f t="shared" si="10"/>
        <v>0</v>
      </c>
      <c r="P13" s="25">
        <f t="shared" si="10"/>
        <v>0</v>
      </c>
    </row>
    <row r="14" spans="2:16" s="13" customFormat="1" x14ac:dyDescent="0.2">
      <c r="B14" s="69" t="s">
        <v>53</v>
      </c>
      <c r="C14" s="125"/>
      <c r="D14" s="283"/>
      <c r="E14" s="283"/>
      <c r="F14" s="283"/>
      <c r="G14" s="283"/>
      <c r="H14" s="283">
        <f t="shared" si="1"/>
        <v>0</v>
      </c>
      <c r="J14" s="71" t="s">
        <v>19</v>
      </c>
      <c r="K14" s="25">
        <f>+C38+C20</f>
        <v>4568.0174399999996</v>
      </c>
      <c r="L14" s="25">
        <f t="shared" ref="L14:P14" si="11">+D38+D20</f>
        <v>0</v>
      </c>
      <c r="M14" s="25">
        <f t="shared" si="11"/>
        <v>0</v>
      </c>
      <c r="N14" s="25">
        <f t="shared" si="11"/>
        <v>0</v>
      </c>
      <c r="O14" s="25">
        <f t="shared" si="11"/>
        <v>0</v>
      </c>
      <c r="P14" s="25">
        <f t="shared" si="11"/>
        <v>0</v>
      </c>
    </row>
    <row r="15" spans="2:16" s="13" customFormat="1" x14ac:dyDescent="0.2">
      <c r="B15" s="69" t="s">
        <v>54</v>
      </c>
      <c r="C15" s="126"/>
      <c r="D15" s="283"/>
      <c r="E15" s="283"/>
      <c r="F15" s="283"/>
      <c r="G15" s="283"/>
      <c r="H15" s="283">
        <f t="shared" si="1"/>
        <v>0</v>
      </c>
      <c r="J15" s="72" t="s">
        <v>20</v>
      </c>
      <c r="K15" s="25">
        <f>+C43</f>
        <v>127344.96000000001</v>
      </c>
      <c r="L15" s="25">
        <f t="shared" ref="L15:P15" si="12">+D43</f>
        <v>0</v>
      </c>
      <c r="M15" s="25">
        <f t="shared" si="12"/>
        <v>0</v>
      </c>
      <c r="N15" s="25">
        <f t="shared" si="12"/>
        <v>0</v>
      </c>
      <c r="O15" s="25">
        <f t="shared" si="12"/>
        <v>0</v>
      </c>
      <c r="P15" s="25">
        <f t="shared" si="12"/>
        <v>0</v>
      </c>
    </row>
    <row r="16" spans="2:16" s="13" customFormat="1" x14ac:dyDescent="0.2">
      <c r="B16" s="63" t="s">
        <v>21</v>
      </c>
      <c r="C16" s="125">
        <f>+'PRODUCCION META PLAN'!O28</f>
        <v>5306.04</v>
      </c>
      <c r="D16" s="283"/>
      <c r="E16" s="283"/>
      <c r="F16" s="283"/>
      <c r="G16" s="283"/>
      <c r="H16" s="283">
        <f t="shared" si="1"/>
        <v>0</v>
      </c>
      <c r="J16" s="73" t="s">
        <v>22</v>
      </c>
      <c r="K16" s="25">
        <f>+C44</f>
        <v>40325.904000000002</v>
      </c>
      <c r="L16" s="25">
        <f t="shared" ref="L16:P16" si="13">+D44</f>
        <v>0</v>
      </c>
      <c r="M16" s="25">
        <f t="shared" si="13"/>
        <v>0</v>
      </c>
      <c r="N16" s="25">
        <f t="shared" si="13"/>
        <v>0</v>
      </c>
      <c r="O16" s="25">
        <f t="shared" si="13"/>
        <v>0</v>
      </c>
      <c r="P16" s="25">
        <f t="shared" si="13"/>
        <v>0</v>
      </c>
    </row>
    <row r="17" spans="2:16" s="13" customFormat="1" x14ac:dyDescent="0.2">
      <c r="B17" s="63" t="s">
        <v>23</v>
      </c>
      <c r="C17" s="125">
        <f>+'PRODUCCION META PLAN'!O29</f>
        <v>5306.04</v>
      </c>
      <c r="D17" s="283"/>
      <c r="E17" s="283"/>
      <c r="F17" s="283"/>
      <c r="G17" s="283"/>
      <c r="H17" s="283">
        <f t="shared" si="1"/>
        <v>0</v>
      </c>
      <c r="J17" s="74" t="s">
        <v>24</v>
      </c>
      <c r="K17" s="25">
        <f>+C48+C49</f>
        <v>3661.1676000000002</v>
      </c>
      <c r="L17" s="25">
        <f t="shared" ref="L17:P17" si="14">+D48+D49</f>
        <v>0</v>
      </c>
      <c r="M17" s="25">
        <f t="shared" si="14"/>
        <v>0</v>
      </c>
      <c r="N17" s="25">
        <f t="shared" si="14"/>
        <v>0</v>
      </c>
      <c r="O17" s="25">
        <f t="shared" si="14"/>
        <v>0</v>
      </c>
      <c r="P17" s="25">
        <f t="shared" si="14"/>
        <v>0</v>
      </c>
    </row>
    <row r="18" spans="2:16" s="13" customFormat="1" x14ac:dyDescent="0.2">
      <c r="B18" s="63" t="s">
        <v>25</v>
      </c>
      <c r="C18" s="125">
        <f>+'PRODUCCION META PLAN'!O30</f>
        <v>530.60400000000004</v>
      </c>
      <c r="D18" s="283"/>
      <c r="E18" s="283"/>
      <c r="F18" s="283"/>
      <c r="G18" s="283"/>
      <c r="H18" s="283">
        <f t="shared" si="1"/>
        <v>0</v>
      </c>
      <c r="J18" s="64" t="s">
        <v>26</v>
      </c>
      <c r="K18" s="25">
        <f>+C9+C11</f>
        <v>65794.896000000008</v>
      </c>
      <c r="L18" s="25">
        <f t="shared" ref="L18:P18" si="15">+D9+D11</f>
        <v>0</v>
      </c>
      <c r="M18" s="25">
        <f t="shared" si="15"/>
        <v>0</v>
      </c>
      <c r="N18" s="25">
        <f t="shared" si="15"/>
        <v>0</v>
      </c>
      <c r="O18" s="25">
        <f t="shared" si="15"/>
        <v>0</v>
      </c>
      <c r="P18" s="25">
        <f t="shared" si="15"/>
        <v>0</v>
      </c>
    </row>
    <row r="19" spans="2:16" s="13" customFormat="1" x14ac:dyDescent="0.2">
      <c r="B19" s="70" t="s">
        <v>27</v>
      </c>
      <c r="C19" s="125">
        <f>+'PRODUCCION META PLAN'!O137</f>
        <v>636.72480000000007</v>
      </c>
      <c r="D19" s="283"/>
      <c r="E19" s="283"/>
      <c r="F19" s="283"/>
      <c r="G19" s="283"/>
      <c r="H19" s="283">
        <f t="shared" si="1"/>
        <v>0</v>
      </c>
      <c r="K19" s="75"/>
    </row>
    <row r="20" spans="2:16" s="13" customFormat="1" x14ac:dyDescent="0.2">
      <c r="B20" s="71" t="s">
        <v>28</v>
      </c>
      <c r="C20" s="125">
        <f>+'PRODUCCION META PLAN'!O138</f>
        <v>191.01743999999999</v>
      </c>
      <c r="D20" s="283"/>
      <c r="E20" s="283"/>
      <c r="F20" s="283"/>
      <c r="G20" s="283"/>
      <c r="H20" s="283">
        <f t="shared" si="1"/>
        <v>0</v>
      </c>
      <c r="K20" s="75"/>
    </row>
    <row r="21" spans="2:16" s="13" customFormat="1" x14ac:dyDescent="0.2">
      <c r="B21" s="76" t="s">
        <v>464</v>
      </c>
      <c r="C21" s="127"/>
      <c r="D21" s="284"/>
      <c r="E21" s="284"/>
      <c r="F21" s="284"/>
      <c r="G21" s="284"/>
      <c r="H21" s="284">
        <f t="shared" si="1"/>
        <v>0</v>
      </c>
      <c r="K21" s="75"/>
    </row>
    <row r="22" spans="2:16" s="13" customFormat="1" ht="12.75" customHeight="1" x14ac:dyDescent="0.2">
      <c r="B22" s="69" t="s">
        <v>465</v>
      </c>
      <c r="C22" s="126"/>
      <c r="D22" s="282"/>
      <c r="E22" s="282"/>
      <c r="F22" s="282"/>
      <c r="G22" s="282"/>
      <c r="H22" s="282">
        <f t="shared" si="1"/>
        <v>0</v>
      </c>
      <c r="J22" s="286" t="s">
        <v>522</v>
      </c>
      <c r="K22" s="287"/>
      <c r="L22" s="287"/>
      <c r="M22" s="287"/>
      <c r="N22" s="287"/>
      <c r="O22" s="287"/>
      <c r="P22" s="289" t="s">
        <v>480</v>
      </c>
    </row>
    <row r="23" spans="2:16" s="13" customFormat="1" x14ac:dyDescent="0.2">
      <c r="B23" s="69" t="s">
        <v>466</v>
      </c>
      <c r="C23" s="126"/>
      <c r="D23" s="282"/>
      <c r="E23" s="282"/>
      <c r="F23" s="282"/>
      <c r="G23" s="282"/>
      <c r="H23" s="282">
        <f t="shared" si="1"/>
        <v>0</v>
      </c>
      <c r="J23" s="57" t="s">
        <v>41</v>
      </c>
      <c r="K23" s="58" t="s">
        <v>43</v>
      </c>
      <c r="L23" s="58" t="s">
        <v>44</v>
      </c>
      <c r="M23" s="58" t="s">
        <v>45</v>
      </c>
      <c r="N23" s="58" t="s">
        <v>46</v>
      </c>
      <c r="O23" s="58" t="s">
        <v>47</v>
      </c>
      <c r="P23" s="290"/>
    </row>
    <row r="24" spans="2:16" s="13" customFormat="1" ht="25.5" x14ac:dyDescent="0.2">
      <c r="B24" s="69" t="s">
        <v>467</v>
      </c>
      <c r="C24" s="126"/>
      <c r="D24" s="282"/>
      <c r="E24" s="282"/>
      <c r="F24" s="282"/>
      <c r="G24" s="282"/>
      <c r="H24" s="282">
        <f t="shared" si="1"/>
        <v>0</v>
      </c>
      <c r="J24" s="59" t="s">
        <v>2</v>
      </c>
      <c r="K24" s="78">
        <f>+L4/$K4</f>
        <v>0</v>
      </c>
      <c r="L24" s="78">
        <f t="shared" ref="L24:N38" si="16">+M4/$K4</f>
        <v>0</v>
      </c>
      <c r="M24" s="78">
        <f t="shared" si="16"/>
        <v>0</v>
      </c>
      <c r="N24" s="78">
        <f t="shared" si="16"/>
        <v>0</v>
      </c>
      <c r="O24" s="78">
        <f t="shared" ref="O24" si="17">+P4/$K4</f>
        <v>0</v>
      </c>
      <c r="P24" s="78">
        <f>1-O24</f>
        <v>1</v>
      </c>
    </row>
    <row r="25" spans="2:16" s="13" customFormat="1" x14ac:dyDescent="0.2">
      <c r="B25" s="69" t="s">
        <v>468</v>
      </c>
      <c r="C25" s="126"/>
      <c r="D25" s="283"/>
      <c r="E25" s="283"/>
      <c r="F25" s="283"/>
      <c r="G25" s="283"/>
      <c r="H25" s="283">
        <f t="shared" si="1"/>
        <v>0</v>
      </c>
      <c r="J25" s="60" t="s">
        <v>4</v>
      </c>
      <c r="K25" s="78">
        <f t="shared" ref="K25:K38" si="18">+L5/$K5</f>
        <v>0</v>
      </c>
      <c r="L25" s="78">
        <f t="shared" si="16"/>
        <v>0</v>
      </c>
      <c r="M25" s="78">
        <f t="shared" si="16"/>
        <v>0</v>
      </c>
      <c r="N25" s="78">
        <f t="shared" si="16"/>
        <v>0</v>
      </c>
      <c r="O25" s="78">
        <f t="shared" ref="O25" si="19">+P5/$K5</f>
        <v>0</v>
      </c>
      <c r="P25" s="78">
        <f t="shared" ref="P25:P38" si="20">1-O25</f>
        <v>1</v>
      </c>
    </row>
    <row r="26" spans="2:16" s="13" customFormat="1" x14ac:dyDescent="0.2">
      <c r="B26" s="69" t="s">
        <v>469</v>
      </c>
      <c r="C26" s="125">
        <f>+'PRODUCCION META PLAN'!O15</f>
        <v>5518.2816000000003</v>
      </c>
      <c r="D26" s="282"/>
      <c r="E26" s="282"/>
      <c r="F26" s="282"/>
      <c r="G26" s="282"/>
      <c r="H26" s="282">
        <f t="shared" si="1"/>
        <v>0</v>
      </c>
      <c r="J26" s="61" t="s">
        <v>6</v>
      </c>
      <c r="K26" s="78">
        <f t="shared" si="18"/>
        <v>0</v>
      </c>
      <c r="L26" s="78">
        <f t="shared" si="16"/>
        <v>0</v>
      </c>
      <c r="M26" s="78">
        <f t="shared" si="16"/>
        <v>0</v>
      </c>
      <c r="N26" s="78">
        <f t="shared" si="16"/>
        <v>0</v>
      </c>
      <c r="O26" s="78">
        <f t="shared" ref="O26" si="21">+P6/$K6</f>
        <v>0</v>
      </c>
      <c r="P26" s="78">
        <f t="shared" si="20"/>
        <v>1</v>
      </c>
    </row>
    <row r="27" spans="2:16" s="13" customFormat="1" x14ac:dyDescent="0.2">
      <c r="B27" s="69" t="s">
        <v>470</v>
      </c>
      <c r="C27" s="125">
        <f>+'PRODUCCION META PLAN'!O116+'PRODUCCION META PLAN'!O117+'PRODUCCION META PLAN'!O129</f>
        <v>509.37984000000006</v>
      </c>
      <c r="D27" s="283"/>
      <c r="E27" s="283"/>
      <c r="F27" s="283"/>
      <c r="G27" s="283"/>
      <c r="H27" s="283">
        <f t="shared" si="1"/>
        <v>0</v>
      </c>
      <c r="J27" s="62" t="s">
        <v>463</v>
      </c>
      <c r="K27" s="78">
        <f t="shared" si="18"/>
        <v>0</v>
      </c>
      <c r="L27" s="78">
        <f t="shared" si="16"/>
        <v>0</v>
      </c>
      <c r="M27" s="78">
        <f t="shared" si="16"/>
        <v>0</v>
      </c>
      <c r="N27" s="78">
        <f t="shared" si="16"/>
        <v>0</v>
      </c>
      <c r="O27" s="78">
        <f t="shared" ref="O27" si="22">+P7/$K7</f>
        <v>0</v>
      </c>
      <c r="P27" s="78">
        <f t="shared" si="20"/>
        <v>1</v>
      </c>
    </row>
    <row r="28" spans="2:16" s="13" customFormat="1" x14ac:dyDescent="0.2">
      <c r="B28" s="69" t="s">
        <v>471</v>
      </c>
      <c r="C28" s="125">
        <f>+'PRODUCCION META PLAN'!O110+'PRODUCCION META PLAN'!O113+'PRODUCCION META PLAN'!O114+'PRODUCCION META PLAN'!O115+'PRODUCCION META PLAN'!O116</f>
        <v>861.70089600000006</v>
      </c>
      <c r="D28" s="282"/>
      <c r="E28" s="282"/>
      <c r="F28" s="282"/>
      <c r="G28" s="282"/>
      <c r="H28" s="282">
        <f t="shared" si="1"/>
        <v>0</v>
      </c>
      <c r="J28" s="63" t="s">
        <v>9</v>
      </c>
      <c r="K28" s="78">
        <f t="shared" si="18"/>
        <v>0</v>
      </c>
      <c r="L28" s="78">
        <f t="shared" si="16"/>
        <v>0</v>
      </c>
      <c r="M28" s="78">
        <f t="shared" si="16"/>
        <v>0</v>
      </c>
      <c r="N28" s="78">
        <f t="shared" si="16"/>
        <v>0</v>
      </c>
      <c r="O28" s="78">
        <f t="shared" ref="O28" si="23">+P8/$K8</f>
        <v>0</v>
      </c>
      <c r="P28" s="78">
        <f t="shared" si="20"/>
        <v>1</v>
      </c>
    </row>
    <row r="29" spans="2:16" s="13" customFormat="1" x14ac:dyDescent="0.2">
      <c r="B29" s="65" t="s">
        <v>29</v>
      </c>
      <c r="C29" s="127">
        <f>+C30+C31+C32</f>
        <v>14220.1872</v>
      </c>
      <c r="D29" s="284"/>
      <c r="E29" s="284"/>
      <c r="F29" s="284"/>
      <c r="G29" s="284"/>
      <c r="H29" s="284">
        <f t="shared" si="1"/>
        <v>0</v>
      </c>
      <c r="J29" s="65" t="s">
        <v>11</v>
      </c>
      <c r="K29" s="78">
        <f t="shared" si="18"/>
        <v>0</v>
      </c>
      <c r="L29" s="78">
        <f t="shared" si="16"/>
        <v>0</v>
      </c>
      <c r="M29" s="78">
        <f t="shared" si="16"/>
        <v>0</v>
      </c>
      <c r="N29" s="78">
        <f t="shared" si="16"/>
        <v>0</v>
      </c>
      <c r="O29" s="78">
        <f t="shared" ref="O29" si="24">+P9/$K9</f>
        <v>0</v>
      </c>
      <c r="P29" s="78">
        <f t="shared" si="20"/>
        <v>1</v>
      </c>
    </row>
    <row r="30" spans="2:16" s="13" customFormat="1" x14ac:dyDescent="0.2">
      <c r="B30" s="69" t="s">
        <v>55</v>
      </c>
      <c r="C30" s="125">
        <f>+'PRODUCCION META PLAN'!O121</f>
        <v>1485.6912</v>
      </c>
      <c r="D30" s="282"/>
      <c r="E30" s="282"/>
      <c r="F30" s="282"/>
      <c r="G30" s="282"/>
      <c r="H30" s="282">
        <f t="shared" si="1"/>
        <v>0</v>
      </c>
      <c r="J30" s="66" t="s">
        <v>13</v>
      </c>
      <c r="K30" s="78">
        <f t="shared" si="18"/>
        <v>0</v>
      </c>
      <c r="L30" s="78">
        <f t="shared" si="16"/>
        <v>0</v>
      </c>
      <c r="M30" s="78">
        <f t="shared" si="16"/>
        <v>0</v>
      </c>
      <c r="N30" s="78">
        <f t="shared" si="16"/>
        <v>0</v>
      </c>
      <c r="O30" s="78">
        <f t="shared" ref="O30" si="25">+P10/$K10</f>
        <v>0</v>
      </c>
      <c r="P30" s="78">
        <f t="shared" si="20"/>
        <v>1</v>
      </c>
    </row>
    <row r="31" spans="2:16" s="13" customFormat="1" ht="25.5" x14ac:dyDescent="0.2">
      <c r="B31" s="69" t="s">
        <v>56</v>
      </c>
      <c r="C31" s="126"/>
      <c r="D31" s="282"/>
      <c r="E31" s="282"/>
      <c r="F31" s="282"/>
      <c r="G31" s="282"/>
      <c r="H31" s="282">
        <f t="shared" si="1"/>
        <v>0</v>
      </c>
      <c r="J31" s="67" t="s">
        <v>15</v>
      </c>
      <c r="K31" s="78">
        <f t="shared" si="18"/>
        <v>0</v>
      </c>
      <c r="L31" s="78">
        <f t="shared" si="16"/>
        <v>0</v>
      </c>
      <c r="M31" s="78">
        <f t="shared" si="16"/>
        <v>0</v>
      </c>
      <c r="N31" s="78">
        <f t="shared" si="16"/>
        <v>0</v>
      </c>
      <c r="O31" s="78">
        <f t="shared" ref="O31" si="26">+P11/$K11</f>
        <v>0</v>
      </c>
      <c r="P31" s="78">
        <f t="shared" si="20"/>
        <v>1</v>
      </c>
    </row>
    <row r="32" spans="2:16" s="13" customFormat="1" ht="25.5" x14ac:dyDescent="0.2">
      <c r="B32" s="69" t="s">
        <v>57</v>
      </c>
      <c r="C32" s="125">
        <f>+'PRODUCCION META PLAN'!O119+'PRODUCCION META PLAN'!O120</f>
        <v>12734.496000000001</v>
      </c>
      <c r="D32" s="282"/>
      <c r="E32" s="282"/>
      <c r="F32" s="282"/>
      <c r="G32" s="282"/>
      <c r="H32" s="282">
        <f t="shared" si="1"/>
        <v>0</v>
      </c>
      <c r="J32" s="68" t="s">
        <v>17</v>
      </c>
      <c r="K32" s="78" t="e">
        <f t="shared" si="18"/>
        <v>#DIV/0!</v>
      </c>
      <c r="L32" s="78" t="e">
        <f t="shared" si="16"/>
        <v>#DIV/0!</v>
      </c>
      <c r="M32" s="78" t="e">
        <f t="shared" si="16"/>
        <v>#DIV/0!</v>
      </c>
      <c r="N32" s="78" t="e">
        <f t="shared" si="16"/>
        <v>#DIV/0!</v>
      </c>
      <c r="O32" s="78" t="e">
        <f t="shared" ref="O32" si="27">+P12/$K12</f>
        <v>#DIV/0!</v>
      </c>
      <c r="P32" s="78" t="e">
        <f t="shared" si="20"/>
        <v>#DIV/0!</v>
      </c>
    </row>
    <row r="33" spans="2:16" s="13" customFormat="1" x14ac:dyDescent="0.2">
      <c r="B33" s="68" t="s">
        <v>30</v>
      </c>
      <c r="C33" s="125">
        <f>+'PRODUCCION META PLAN'!O132+'PRODUCCION META PLAN'!O133+'PRODUCCION META PLAN'!O134+'PRODUCCION META PLAN'!O135</f>
        <v>0</v>
      </c>
      <c r="D33" s="283"/>
      <c r="E33" s="283"/>
      <c r="F33" s="283"/>
      <c r="G33" s="283"/>
      <c r="H33" s="283">
        <f t="shared" si="1"/>
        <v>0</v>
      </c>
      <c r="J33" s="70" t="s">
        <v>18</v>
      </c>
      <c r="K33" s="78">
        <f t="shared" si="18"/>
        <v>0</v>
      </c>
      <c r="L33" s="78">
        <f t="shared" si="16"/>
        <v>0</v>
      </c>
      <c r="M33" s="78">
        <f t="shared" si="16"/>
        <v>0</v>
      </c>
      <c r="N33" s="78">
        <f t="shared" si="16"/>
        <v>0</v>
      </c>
      <c r="O33" s="78">
        <f t="shared" ref="O33" si="28">+P13/$K13</f>
        <v>0</v>
      </c>
      <c r="P33" s="78">
        <f t="shared" si="20"/>
        <v>1</v>
      </c>
    </row>
    <row r="34" spans="2:16" s="13" customFormat="1" x14ac:dyDescent="0.2">
      <c r="B34" s="66" t="s">
        <v>31</v>
      </c>
      <c r="C34" s="125">
        <f>+'PRODUCCION META PLAN'!O116+'PRODUCCION META PLAN'!O117+'PRODUCCION META PLAN'!O129</f>
        <v>509.37984000000006</v>
      </c>
      <c r="D34" s="283"/>
      <c r="E34" s="283"/>
      <c r="F34" s="283"/>
      <c r="G34" s="283"/>
      <c r="H34" s="283">
        <f t="shared" si="1"/>
        <v>0</v>
      </c>
      <c r="J34" s="71" t="s">
        <v>19</v>
      </c>
      <c r="K34" s="78">
        <f t="shared" si="18"/>
        <v>0</v>
      </c>
      <c r="L34" s="78">
        <f t="shared" si="16"/>
        <v>0</v>
      </c>
      <c r="M34" s="78">
        <f t="shared" si="16"/>
        <v>0</v>
      </c>
      <c r="N34" s="78">
        <f t="shared" si="16"/>
        <v>0</v>
      </c>
      <c r="O34" s="78">
        <f t="shared" ref="O34" si="29">+P14/$K14</f>
        <v>0</v>
      </c>
      <c r="P34" s="78">
        <f t="shared" si="20"/>
        <v>1</v>
      </c>
    </row>
    <row r="35" spans="2:16" s="13" customFormat="1" x14ac:dyDescent="0.2">
      <c r="B35" s="67" t="s">
        <v>32</v>
      </c>
      <c r="C35" s="125">
        <f>+'PRODUCCION META PLAN'!O113+'PRODUCCION META PLAN'!O114+'PRODUCCION META PLAN'!O130+'PRODUCCION META PLAN'!O126+'PRODUCCION META PLAN'!O127</f>
        <v>861.70089600000006</v>
      </c>
      <c r="D35" s="282"/>
      <c r="E35" s="282"/>
      <c r="F35" s="282"/>
      <c r="G35" s="282"/>
      <c r="H35" s="282">
        <f t="shared" si="1"/>
        <v>0</v>
      </c>
      <c r="J35" s="72" t="s">
        <v>20</v>
      </c>
      <c r="K35" s="78">
        <f t="shared" si="18"/>
        <v>0</v>
      </c>
      <c r="L35" s="78">
        <f t="shared" si="16"/>
        <v>0</v>
      </c>
      <c r="M35" s="78">
        <f t="shared" si="16"/>
        <v>0</v>
      </c>
      <c r="N35" s="78">
        <f t="shared" si="16"/>
        <v>0</v>
      </c>
      <c r="O35" s="78">
        <f t="shared" ref="O35" si="30">+P15/$K15</f>
        <v>0</v>
      </c>
      <c r="P35" s="78">
        <f t="shared" si="20"/>
        <v>1</v>
      </c>
    </row>
    <row r="36" spans="2:16" s="13" customFormat="1" x14ac:dyDescent="0.2">
      <c r="B36" s="69" t="s">
        <v>58</v>
      </c>
      <c r="C36" s="125"/>
      <c r="D36" s="282"/>
      <c r="E36" s="282"/>
      <c r="F36" s="282"/>
      <c r="G36" s="282"/>
      <c r="H36" s="282">
        <f t="shared" si="1"/>
        <v>0</v>
      </c>
      <c r="J36" s="73" t="s">
        <v>22</v>
      </c>
      <c r="K36" s="78">
        <f t="shared" si="18"/>
        <v>0</v>
      </c>
      <c r="L36" s="78">
        <f t="shared" si="16"/>
        <v>0</v>
      </c>
      <c r="M36" s="78">
        <f t="shared" si="16"/>
        <v>0</v>
      </c>
      <c r="N36" s="78">
        <f t="shared" si="16"/>
        <v>0</v>
      </c>
      <c r="O36" s="78">
        <f t="shared" ref="O36" si="31">+P16/$K16</f>
        <v>0</v>
      </c>
      <c r="P36" s="78">
        <f t="shared" si="20"/>
        <v>1</v>
      </c>
    </row>
    <row r="37" spans="2:16" s="13" customFormat="1" x14ac:dyDescent="0.2">
      <c r="B37" s="69" t="s">
        <v>59</v>
      </c>
      <c r="C37" s="125"/>
      <c r="D37" s="282"/>
      <c r="E37" s="282"/>
      <c r="F37" s="282"/>
      <c r="G37" s="282"/>
      <c r="H37" s="282">
        <f t="shared" si="1"/>
        <v>0</v>
      </c>
      <c r="J37" s="74" t="s">
        <v>24</v>
      </c>
      <c r="K37" s="78">
        <f t="shared" si="18"/>
        <v>0</v>
      </c>
      <c r="L37" s="78">
        <f t="shared" si="16"/>
        <v>0</v>
      </c>
      <c r="M37" s="78">
        <f t="shared" si="16"/>
        <v>0</v>
      </c>
      <c r="N37" s="78">
        <f t="shared" si="16"/>
        <v>0</v>
      </c>
      <c r="O37" s="78">
        <f t="shared" ref="O37" si="32">+P17/$K17</f>
        <v>0</v>
      </c>
      <c r="P37" s="78">
        <f t="shared" si="20"/>
        <v>1</v>
      </c>
    </row>
    <row r="38" spans="2:16" s="13" customFormat="1" x14ac:dyDescent="0.2">
      <c r="B38" s="71" t="s">
        <v>33</v>
      </c>
      <c r="C38" s="127">
        <f>+SUM('PRODUCCION META PLAN'!J139:K173)</f>
        <v>4377</v>
      </c>
      <c r="D38" s="284"/>
      <c r="E38" s="284"/>
      <c r="F38" s="284"/>
      <c r="G38" s="284"/>
      <c r="H38" s="284">
        <f t="shared" si="1"/>
        <v>0</v>
      </c>
      <c r="J38" s="64" t="s">
        <v>26</v>
      </c>
      <c r="K38" s="78">
        <f t="shared" si="18"/>
        <v>0</v>
      </c>
      <c r="L38" s="78">
        <f t="shared" si="16"/>
        <v>0</v>
      </c>
      <c r="M38" s="78">
        <f t="shared" si="16"/>
        <v>0</v>
      </c>
      <c r="N38" s="78">
        <f t="shared" si="16"/>
        <v>0</v>
      </c>
      <c r="O38" s="78">
        <f t="shared" ref="O38" si="33">+P18/$K18</f>
        <v>0</v>
      </c>
      <c r="P38" s="78">
        <f t="shared" si="20"/>
        <v>1</v>
      </c>
    </row>
    <row r="39" spans="2:16" s="13" customFormat="1" x14ac:dyDescent="0.2">
      <c r="B39" s="69" t="s">
        <v>48</v>
      </c>
      <c r="C39" s="126"/>
      <c r="D39" s="282"/>
      <c r="E39" s="282"/>
      <c r="F39" s="282"/>
      <c r="G39" s="282"/>
      <c r="H39" s="282">
        <f t="shared" si="1"/>
        <v>0</v>
      </c>
      <c r="K39" s="75"/>
    </row>
    <row r="40" spans="2:16" s="13" customFormat="1" x14ac:dyDescent="0.2">
      <c r="B40" s="69" t="s">
        <v>49</v>
      </c>
      <c r="C40" s="126"/>
      <c r="D40" s="282"/>
      <c r="E40" s="282"/>
      <c r="F40" s="282"/>
      <c r="G40" s="282"/>
      <c r="H40" s="282">
        <f t="shared" si="1"/>
        <v>0</v>
      </c>
      <c r="K40" s="75"/>
    </row>
    <row r="41" spans="2:16" s="13" customFormat="1" x14ac:dyDescent="0.2">
      <c r="B41" s="69" t="s">
        <v>50</v>
      </c>
      <c r="C41" s="126"/>
      <c r="D41" s="283"/>
      <c r="E41" s="283"/>
      <c r="F41" s="283"/>
      <c r="G41" s="283"/>
      <c r="H41" s="283">
        <f t="shared" si="1"/>
        <v>0</v>
      </c>
      <c r="K41" s="75"/>
    </row>
    <row r="42" spans="2:16" s="13" customFormat="1" x14ac:dyDescent="0.2">
      <c r="B42" s="69" t="s">
        <v>51</v>
      </c>
      <c r="C42" s="126"/>
      <c r="D42" s="283"/>
      <c r="E42" s="283"/>
      <c r="F42" s="283"/>
      <c r="G42" s="283"/>
      <c r="H42" s="283">
        <f t="shared" si="1"/>
        <v>0</v>
      </c>
      <c r="K42" s="75"/>
    </row>
    <row r="43" spans="2:16" s="13" customFormat="1" x14ac:dyDescent="0.2">
      <c r="B43" s="72" t="s">
        <v>34</v>
      </c>
      <c r="C43" s="125">
        <f>+'PRODUCCION META PLAN'!O184</f>
        <v>127344.96000000001</v>
      </c>
      <c r="D43" s="282"/>
      <c r="E43" s="282"/>
      <c r="F43" s="282"/>
      <c r="G43" s="282"/>
      <c r="H43" s="282">
        <f t="shared" si="1"/>
        <v>0</v>
      </c>
      <c r="K43" s="75"/>
    </row>
    <row r="44" spans="2:16" s="13" customFormat="1" x14ac:dyDescent="0.2">
      <c r="B44" s="73" t="s">
        <v>35</v>
      </c>
      <c r="C44" s="125">
        <f>+'PRODUCCION META PLAN'!O180+'PRODUCCION META PLAN'!O181</f>
        <v>40325.904000000002</v>
      </c>
      <c r="D44" s="282"/>
      <c r="E44" s="282"/>
      <c r="F44" s="282"/>
      <c r="G44" s="282"/>
      <c r="H44" s="282">
        <f t="shared" si="1"/>
        <v>0</v>
      </c>
      <c r="K44" s="75"/>
    </row>
    <row r="45" spans="2:16" s="13" customFormat="1" x14ac:dyDescent="0.2">
      <c r="B45" s="62" t="s">
        <v>36</v>
      </c>
      <c r="C45" s="125">
        <f>+'PRODUCCION META PLAN'!O201</f>
        <v>5199.9192000000003</v>
      </c>
      <c r="D45" s="282"/>
      <c r="E45" s="282"/>
      <c r="F45" s="282"/>
      <c r="G45" s="282"/>
      <c r="H45" s="282">
        <f t="shared" si="1"/>
        <v>0</v>
      </c>
      <c r="K45" s="75"/>
    </row>
    <row r="46" spans="2:16" s="13" customFormat="1" x14ac:dyDescent="0.2">
      <c r="B46" s="62" t="s">
        <v>37</v>
      </c>
      <c r="C46" s="125">
        <f>+'PRODUCCION META PLAN'!O198</f>
        <v>10612.08</v>
      </c>
      <c r="D46" s="282"/>
      <c r="E46" s="282"/>
      <c r="F46" s="282"/>
      <c r="G46" s="282"/>
      <c r="H46" s="282">
        <f t="shared" si="1"/>
        <v>0</v>
      </c>
      <c r="K46" s="75"/>
    </row>
    <row r="47" spans="2:16" s="13" customFormat="1" x14ac:dyDescent="0.2">
      <c r="B47" s="62" t="s">
        <v>38</v>
      </c>
      <c r="C47" s="125">
        <f>+'PRODUCCION META PLAN'!O199+'PRODUCCION META PLAN'!O200</f>
        <v>244.07784000000001</v>
      </c>
      <c r="D47" s="282"/>
      <c r="E47" s="282"/>
      <c r="F47" s="282"/>
      <c r="G47" s="282"/>
      <c r="H47" s="282">
        <f t="shared" si="1"/>
        <v>0</v>
      </c>
      <c r="K47" s="75"/>
    </row>
    <row r="48" spans="2:16" s="13" customFormat="1" x14ac:dyDescent="0.2">
      <c r="B48" s="74" t="s">
        <v>39</v>
      </c>
      <c r="C48" s="125">
        <f>+'PRODUCCION META PLAN'!O212</f>
        <v>2759.1408000000001</v>
      </c>
      <c r="D48" s="283"/>
      <c r="E48" s="283"/>
      <c r="F48" s="283"/>
      <c r="G48" s="283"/>
      <c r="H48" s="283">
        <f t="shared" si="1"/>
        <v>0</v>
      </c>
      <c r="K48" s="75"/>
    </row>
    <row r="49" spans="2:11" s="13" customFormat="1" x14ac:dyDescent="0.2">
      <c r="B49" s="74" t="s">
        <v>40</v>
      </c>
      <c r="C49" s="125">
        <f>+'PRODUCCION META PLAN'!O213</f>
        <v>902.02680000000009</v>
      </c>
      <c r="D49" s="283"/>
      <c r="E49" s="283"/>
      <c r="F49" s="283"/>
      <c r="G49" s="283"/>
      <c r="H49" s="283">
        <f t="shared" si="1"/>
        <v>0</v>
      </c>
      <c r="K49" s="75"/>
    </row>
    <row r="50" spans="2:11" s="13" customFormat="1" x14ac:dyDescent="0.2">
      <c r="B50" s="77"/>
      <c r="C50" s="92"/>
      <c r="D50" s="92"/>
      <c r="E50" s="92"/>
      <c r="F50" s="92"/>
      <c r="G50" s="92"/>
      <c r="H50" s="92"/>
      <c r="K50" s="75"/>
    </row>
    <row r="51" spans="2:11" s="13" customFormat="1" x14ac:dyDescent="0.2"/>
    <row r="52" spans="2:11" s="13" customFormat="1" x14ac:dyDescent="0.2"/>
    <row r="53" spans="2:11" s="13" customFormat="1" x14ac:dyDescent="0.2"/>
    <row r="54" spans="2:11" s="13" customFormat="1" x14ac:dyDescent="0.2"/>
    <row r="55" spans="2:11" s="13" customFormat="1" x14ac:dyDescent="0.2"/>
    <row r="56" spans="2:11" s="13" customFormat="1" x14ac:dyDescent="0.2"/>
    <row r="57" spans="2:11" s="13" customFormat="1" x14ac:dyDescent="0.2"/>
    <row r="58" spans="2:11" s="13" customFormat="1" x14ac:dyDescent="0.2"/>
    <row r="59" spans="2:11" s="13" customFormat="1" x14ac:dyDescent="0.2"/>
    <row r="60" spans="2:11" s="13" customFormat="1" x14ac:dyDescent="0.2"/>
    <row r="61" spans="2:11" s="13" customFormat="1" x14ac:dyDescent="0.2"/>
    <row r="62" spans="2:11" s="13" customFormat="1" x14ac:dyDescent="0.2"/>
    <row r="63" spans="2:11" s="13" customFormat="1" x14ac:dyDescent="0.2"/>
    <row r="64" spans="2:11" s="13" customFormat="1" x14ac:dyDescent="0.2"/>
    <row r="65" s="13" customFormat="1" x14ac:dyDescent="0.2"/>
    <row r="66" s="13" customFormat="1" x14ac:dyDescent="0.2"/>
    <row r="67" s="13" customFormat="1" x14ac:dyDescent="0.2"/>
    <row r="68" s="13" customFormat="1" x14ac:dyDescent="0.2"/>
    <row r="69" s="13" customFormat="1" x14ac:dyDescent="0.2"/>
    <row r="70" s="13" customFormat="1" x14ac:dyDescent="0.2"/>
    <row r="71" s="13" customFormat="1" x14ac:dyDescent="0.2"/>
    <row r="72" s="13" customFormat="1" x14ac:dyDescent="0.2"/>
    <row r="73" s="13" customFormat="1" x14ac:dyDescent="0.2"/>
    <row r="74" s="13" customFormat="1" x14ac:dyDescent="0.2"/>
    <row r="75" s="13" customFormat="1" x14ac:dyDescent="0.2"/>
    <row r="76" s="13" customFormat="1" x14ac:dyDescent="0.2"/>
    <row r="77" s="13" customFormat="1" x14ac:dyDescent="0.2"/>
  </sheetData>
  <sheetProtection algorithmName="SHA-512" hashValue="siH4AltmRtlhFo+m8BzISclYZ/xh+FxPkMNASMnvnJGa1t67JXud55OLMsiWBvoYlY7lvzqnFaMuJUPU/bfHqA==" saltValue="t85GD8n0THd9PHJnfiGM7g==" spinCount="100000" sheet="1" objects="1" scenarios="1"/>
  <mergeCells count="3">
    <mergeCell ref="J2:P2"/>
    <mergeCell ref="J22:O22"/>
    <mergeCell ref="P22:P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AE236"/>
  <sheetViews>
    <sheetView showGridLines="0" topLeftCell="F1" zoomScale="130" zoomScaleNormal="130" workbookViewId="0">
      <selection activeCell="O26" sqref="O26"/>
    </sheetView>
  </sheetViews>
  <sheetFormatPr baseColWidth="10" defaultRowHeight="12" x14ac:dyDescent="0.2"/>
  <cols>
    <col min="1" max="2" width="11.42578125" style="134"/>
    <col min="3" max="3" width="5.85546875" style="134" bestFit="1" customWidth="1"/>
    <col min="4" max="4" width="30.85546875" style="134" customWidth="1"/>
    <col min="5" max="5" width="5.85546875" style="134" bestFit="1" customWidth="1"/>
    <col min="6" max="6" width="44.140625" style="134" customWidth="1"/>
    <col min="7" max="7" width="15.28515625" style="134" customWidth="1"/>
    <col min="8" max="15" width="14.7109375" style="134" bestFit="1" customWidth="1"/>
    <col min="16" max="16" width="11.42578125" style="134"/>
    <col min="17" max="17" width="45" style="134" customWidth="1"/>
    <col min="18" max="18" width="10.42578125" style="134" bestFit="1" customWidth="1"/>
    <col min="19" max="19" width="7.7109375" style="134" bestFit="1" customWidth="1"/>
    <col min="20" max="21" width="8.85546875" style="134" bestFit="1" customWidth="1"/>
    <col min="22" max="22" width="12" style="134" customWidth="1"/>
    <col min="23" max="31" width="14.42578125" style="134" bestFit="1" customWidth="1"/>
    <col min="32" max="16384" width="11.42578125" style="134"/>
  </cols>
  <sheetData>
    <row r="3" spans="3:31" ht="12.75" thickBot="1" x14ac:dyDescent="0.25"/>
    <row r="4" spans="3:31" ht="12.75" thickBot="1" x14ac:dyDescent="0.25">
      <c r="E4" s="135" t="s">
        <v>484</v>
      </c>
      <c r="F4" s="135"/>
      <c r="G4" s="135"/>
      <c r="H4" s="135"/>
      <c r="I4" s="136"/>
      <c r="J4" s="136"/>
      <c r="K4" s="136"/>
      <c r="L4" s="136"/>
      <c r="M4" s="136"/>
      <c r="N4" s="136"/>
      <c r="O4" s="136"/>
      <c r="P4" s="137"/>
      <c r="Q4" s="138"/>
      <c r="R4" s="12"/>
      <c r="S4" s="139"/>
      <c r="T4" s="138"/>
      <c r="U4" s="12"/>
      <c r="V4" s="140">
        <v>2</v>
      </c>
      <c r="W4" s="141"/>
      <c r="X4" s="141"/>
      <c r="Y4" s="9"/>
      <c r="Z4" s="9"/>
      <c r="AA4" s="9"/>
      <c r="AB4" s="9"/>
    </row>
    <row r="5" spans="3:31" ht="12.75" thickBot="1" x14ac:dyDescent="0.25">
      <c r="E5" s="142"/>
      <c r="F5" s="143"/>
      <c r="G5" s="144"/>
      <c r="H5" s="145"/>
      <c r="I5" s="295" t="s">
        <v>616</v>
      </c>
      <c r="J5" s="296"/>
      <c r="K5" s="296"/>
      <c r="L5" s="296"/>
      <c r="M5" s="296"/>
      <c r="N5" s="296"/>
      <c r="O5" s="296"/>
      <c r="P5" s="137"/>
      <c r="Q5" s="143"/>
      <c r="R5" s="146" t="s">
        <v>60</v>
      </c>
      <c r="S5" s="294" t="s">
        <v>61</v>
      </c>
      <c r="T5" s="294"/>
      <c r="U5" s="294"/>
      <c r="V5" s="147" t="s">
        <v>62</v>
      </c>
      <c r="W5" s="291"/>
      <c r="X5" s="291"/>
      <c r="Y5" s="291"/>
      <c r="Z5" s="291"/>
      <c r="AA5" s="291"/>
      <c r="AB5" s="291"/>
      <c r="AC5" s="291"/>
      <c r="AD5" s="291"/>
      <c r="AE5" s="291"/>
    </row>
    <row r="6" spans="3:31" ht="13.5" thickTop="1" thickBot="1" x14ac:dyDescent="0.25">
      <c r="C6" s="148" t="s">
        <v>63</v>
      </c>
      <c r="D6" s="148" t="s">
        <v>64</v>
      </c>
      <c r="E6" s="149" t="s">
        <v>63</v>
      </c>
      <c r="F6" s="149" t="s">
        <v>65</v>
      </c>
      <c r="G6" s="280" t="s">
        <v>66</v>
      </c>
      <c r="H6" s="280" t="s">
        <v>67</v>
      </c>
      <c r="I6" s="280" t="s">
        <v>68</v>
      </c>
      <c r="J6" s="280" t="s">
        <v>485</v>
      </c>
      <c r="K6" s="280" t="s">
        <v>486</v>
      </c>
      <c r="L6" s="280" t="s">
        <v>487</v>
      </c>
      <c r="M6" s="280" t="s">
        <v>528</v>
      </c>
      <c r="N6" s="280" t="s">
        <v>529</v>
      </c>
      <c r="O6" s="280" t="s">
        <v>532</v>
      </c>
      <c r="P6" s="150" t="s">
        <v>69</v>
      </c>
      <c r="Q6" s="151" t="s">
        <v>0</v>
      </c>
      <c r="R6" s="152" t="s">
        <v>60</v>
      </c>
      <c r="S6" s="153">
        <v>1</v>
      </c>
      <c r="T6" s="151">
        <v>2</v>
      </c>
      <c r="U6" s="153">
        <v>3</v>
      </c>
      <c r="V6" s="154" t="s">
        <v>62</v>
      </c>
      <c r="W6" s="155" t="s">
        <v>70</v>
      </c>
      <c r="X6" s="155" t="s">
        <v>71</v>
      </c>
      <c r="Y6" s="156" t="s">
        <v>72</v>
      </c>
      <c r="Z6" s="156" t="s">
        <v>488</v>
      </c>
      <c r="AA6" s="156" t="s">
        <v>489</v>
      </c>
      <c r="AB6" s="156" t="s">
        <v>490</v>
      </c>
      <c r="AC6" s="156" t="s">
        <v>530</v>
      </c>
      <c r="AD6" s="156" t="s">
        <v>531</v>
      </c>
      <c r="AE6" s="156" t="s">
        <v>533</v>
      </c>
    </row>
    <row r="7" spans="3:31" x14ac:dyDescent="0.2">
      <c r="C7" s="297">
        <v>2.1</v>
      </c>
      <c r="D7" s="157" t="s">
        <v>73</v>
      </c>
      <c r="E7" s="158" t="s">
        <v>74</v>
      </c>
      <c r="F7" s="159" t="s">
        <v>75</v>
      </c>
      <c r="G7" s="1">
        <v>17721</v>
      </c>
      <c r="H7" s="2">
        <v>18780</v>
      </c>
      <c r="I7" s="2">
        <v>21118</v>
      </c>
      <c r="J7" s="2">
        <v>28922</v>
      </c>
      <c r="K7" s="2">
        <v>41809</v>
      </c>
      <c r="L7" s="2">
        <v>42000</v>
      </c>
      <c r="M7" s="2">
        <v>42840</v>
      </c>
      <c r="N7" s="2">
        <v>43696.800000000003</v>
      </c>
      <c r="O7" s="129">
        <v>44570.736000000004</v>
      </c>
      <c r="P7" s="160"/>
      <c r="Q7" s="161" t="s">
        <v>76</v>
      </c>
      <c r="R7" s="162">
        <v>5.27</v>
      </c>
      <c r="S7" s="163">
        <v>5.27</v>
      </c>
      <c r="T7" s="164">
        <v>5.27</v>
      </c>
      <c r="U7" s="162">
        <v>5.27</v>
      </c>
      <c r="V7" s="165">
        <f>IF($V$4=$S$6,S7,(IF($V$4=$T$6,T7,U7)))</f>
        <v>5.27</v>
      </c>
      <c r="W7" s="166">
        <f t="shared" ref="W7:W70" si="0">+G7*$V7</f>
        <v>93389.67</v>
      </c>
      <c r="X7" s="166">
        <f t="shared" ref="X7:X70" si="1">+H7*$V7</f>
        <v>98970.599999999991</v>
      </c>
      <c r="Y7" s="166">
        <f t="shared" ref="Y7:Y70" si="2">+I7*$V7</f>
        <v>111291.85999999999</v>
      </c>
      <c r="Z7" s="166">
        <f t="shared" ref="Z7:Z70" si="3">+J7*$V7</f>
        <v>152418.93999999997</v>
      </c>
      <c r="AA7" s="166">
        <f t="shared" ref="AA7:AA70" si="4">+K7*$V7</f>
        <v>220333.43</v>
      </c>
      <c r="AB7" s="166">
        <f t="shared" ref="AB7:AB70" si="5">+L7*$V7</f>
        <v>221339.99999999997</v>
      </c>
      <c r="AC7" s="166">
        <f t="shared" ref="AC7:AC70" si="6">+M7*$V7</f>
        <v>225766.8</v>
      </c>
      <c r="AD7" s="166">
        <f t="shared" ref="AD7:AD70" si="7">+N7*$V7</f>
        <v>230282.136</v>
      </c>
      <c r="AE7" s="166">
        <f t="shared" ref="AE7:AE70" si="8">+O7*$V7</f>
        <v>234887.77872</v>
      </c>
    </row>
    <row r="8" spans="3:31" ht="24" x14ac:dyDescent="0.2">
      <c r="C8" s="297"/>
      <c r="D8" s="157"/>
      <c r="E8" s="158" t="s">
        <v>77</v>
      </c>
      <c r="F8" s="159" t="s">
        <v>14</v>
      </c>
      <c r="G8" s="3">
        <v>3006</v>
      </c>
      <c r="H8" s="2">
        <v>6595</v>
      </c>
      <c r="I8" s="2">
        <v>9340</v>
      </c>
      <c r="J8" s="2">
        <v>11522</v>
      </c>
      <c r="K8" s="2">
        <v>17927</v>
      </c>
      <c r="L8" s="2">
        <v>20000</v>
      </c>
      <c r="M8" s="2">
        <v>20400</v>
      </c>
      <c r="N8" s="2">
        <v>20808</v>
      </c>
      <c r="O8" s="129">
        <v>21224.16</v>
      </c>
      <c r="P8" s="160"/>
      <c r="Q8" s="167" t="s">
        <v>76</v>
      </c>
      <c r="R8" s="168">
        <v>5.27</v>
      </c>
      <c r="S8" s="169">
        <v>5.27</v>
      </c>
      <c r="T8" s="170">
        <v>5.27</v>
      </c>
      <c r="U8" s="168">
        <v>5.27</v>
      </c>
      <c r="V8" s="171">
        <f t="shared" ref="V8:V71" si="9">IF($V$4=$S$6,S8,(IF($V$4=$T$6,T8,U8)))</f>
        <v>5.27</v>
      </c>
      <c r="W8" s="166">
        <f t="shared" si="0"/>
        <v>15841.619999999999</v>
      </c>
      <c r="X8" s="166">
        <f t="shared" si="1"/>
        <v>34755.649999999994</v>
      </c>
      <c r="Y8" s="166">
        <f t="shared" si="2"/>
        <v>49221.799999999996</v>
      </c>
      <c r="Z8" s="166">
        <f t="shared" si="3"/>
        <v>60720.939999999995</v>
      </c>
      <c r="AA8" s="166">
        <f t="shared" si="4"/>
        <v>94475.29</v>
      </c>
      <c r="AB8" s="166">
        <f t="shared" si="5"/>
        <v>105399.99999999999</v>
      </c>
      <c r="AC8" s="166">
        <f t="shared" si="6"/>
        <v>107507.99999999999</v>
      </c>
      <c r="AD8" s="166">
        <f t="shared" si="7"/>
        <v>109658.15999999999</v>
      </c>
      <c r="AE8" s="166">
        <f t="shared" si="8"/>
        <v>111851.32319999998</v>
      </c>
    </row>
    <row r="9" spans="3:31" x14ac:dyDescent="0.2">
      <c r="C9" s="297"/>
      <c r="D9" s="157"/>
      <c r="E9" s="158" t="s">
        <v>78</v>
      </c>
      <c r="F9" s="172" t="s">
        <v>79</v>
      </c>
      <c r="G9" s="1">
        <v>169</v>
      </c>
      <c r="H9" s="2">
        <v>169</v>
      </c>
      <c r="I9" s="2"/>
      <c r="J9" s="2"/>
      <c r="K9" s="2"/>
      <c r="L9" s="2"/>
      <c r="M9" s="2">
        <v>0</v>
      </c>
      <c r="N9" s="2">
        <v>0</v>
      </c>
      <c r="O9" s="129">
        <v>0</v>
      </c>
      <c r="P9" s="160"/>
      <c r="Q9" s="167"/>
      <c r="R9" s="168">
        <v>5.27</v>
      </c>
      <c r="S9" s="169">
        <v>5.27</v>
      </c>
      <c r="T9" s="170">
        <v>5.27</v>
      </c>
      <c r="U9" s="168">
        <v>5.27</v>
      </c>
      <c r="V9" s="171">
        <f t="shared" si="9"/>
        <v>5.27</v>
      </c>
      <c r="W9" s="166">
        <f t="shared" si="0"/>
        <v>890.62999999999988</v>
      </c>
      <c r="X9" s="166">
        <f t="shared" si="1"/>
        <v>890.62999999999988</v>
      </c>
      <c r="Y9" s="166">
        <f t="shared" si="2"/>
        <v>0</v>
      </c>
      <c r="Z9" s="166">
        <f t="shared" si="3"/>
        <v>0</v>
      </c>
      <c r="AA9" s="166">
        <f t="shared" si="4"/>
        <v>0</v>
      </c>
      <c r="AB9" s="166">
        <f t="shared" si="5"/>
        <v>0</v>
      </c>
      <c r="AC9" s="166">
        <f t="shared" si="6"/>
        <v>0</v>
      </c>
      <c r="AD9" s="166">
        <f t="shared" si="7"/>
        <v>0</v>
      </c>
      <c r="AE9" s="166">
        <f t="shared" si="8"/>
        <v>0</v>
      </c>
    </row>
    <row r="10" spans="3:31" x14ac:dyDescent="0.2">
      <c r="C10" s="297"/>
      <c r="D10" s="157"/>
      <c r="E10" s="158" t="s">
        <v>80</v>
      </c>
      <c r="F10" s="172" t="s">
        <v>81</v>
      </c>
      <c r="G10" s="3">
        <v>24</v>
      </c>
      <c r="H10" s="2">
        <v>24</v>
      </c>
      <c r="I10" s="2"/>
      <c r="J10" s="2"/>
      <c r="K10" s="2"/>
      <c r="L10" s="2"/>
      <c r="M10" s="2">
        <v>0</v>
      </c>
      <c r="N10" s="2">
        <v>0</v>
      </c>
      <c r="O10" s="129">
        <v>0</v>
      </c>
      <c r="P10" s="160"/>
      <c r="Q10" s="167"/>
      <c r="R10" s="168">
        <v>5.27</v>
      </c>
      <c r="S10" s="169">
        <v>5.27</v>
      </c>
      <c r="T10" s="170">
        <v>5.27</v>
      </c>
      <c r="U10" s="168">
        <v>5.27</v>
      </c>
      <c r="V10" s="171">
        <f t="shared" si="9"/>
        <v>5.27</v>
      </c>
      <c r="W10" s="166">
        <f t="shared" si="0"/>
        <v>126.47999999999999</v>
      </c>
      <c r="X10" s="166">
        <f t="shared" si="1"/>
        <v>126.47999999999999</v>
      </c>
      <c r="Y10" s="166">
        <f t="shared" si="2"/>
        <v>0</v>
      </c>
      <c r="Z10" s="166">
        <f t="shared" si="3"/>
        <v>0</v>
      </c>
      <c r="AA10" s="166">
        <f t="shared" si="4"/>
        <v>0</v>
      </c>
      <c r="AB10" s="166">
        <f t="shared" si="5"/>
        <v>0</v>
      </c>
      <c r="AC10" s="166">
        <f t="shared" si="6"/>
        <v>0</v>
      </c>
      <c r="AD10" s="166">
        <f t="shared" si="7"/>
        <v>0</v>
      </c>
      <c r="AE10" s="166">
        <f t="shared" si="8"/>
        <v>0</v>
      </c>
    </row>
    <row r="11" spans="3:31" x14ac:dyDescent="0.2">
      <c r="C11" s="297"/>
      <c r="D11" s="157"/>
      <c r="E11" s="158" t="s">
        <v>82</v>
      </c>
      <c r="F11" s="172" t="s">
        <v>83</v>
      </c>
      <c r="G11" s="1">
        <v>4875</v>
      </c>
      <c r="H11" s="2">
        <v>4861</v>
      </c>
      <c r="I11" s="2"/>
      <c r="J11" s="2"/>
      <c r="K11" s="2"/>
      <c r="L11" s="2">
        <v>5800</v>
      </c>
      <c r="M11" s="2">
        <v>5916</v>
      </c>
      <c r="N11" s="2">
        <v>6034.32</v>
      </c>
      <c r="O11" s="129">
        <v>6155.0064000000002</v>
      </c>
      <c r="P11" s="160"/>
      <c r="Q11" s="167"/>
      <c r="R11" s="168">
        <v>5.27</v>
      </c>
      <c r="S11" s="169">
        <v>5.27</v>
      </c>
      <c r="T11" s="170">
        <v>5.27</v>
      </c>
      <c r="U11" s="168">
        <v>5.27</v>
      </c>
      <c r="V11" s="171">
        <f t="shared" si="9"/>
        <v>5.27</v>
      </c>
      <c r="W11" s="166">
        <f t="shared" si="0"/>
        <v>25691.249999999996</v>
      </c>
      <c r="X11" s="166">
        <f t="shared" si="1"/>
        <v>25617.469999999998</v>
      </c>
      <c r="Y11" s="166">
        <f t="shared" si="2"/>
        <v>0</v>
      </c>
      <c r="Z11" s="166">
        <f t="shared" si="3"/>
        <v>0</v>
      </c>
      <c r="AA11" s="166">
        <f t="shared" si="4"/>
        <v>0</v>
      </c>
      <c r="AB11" s="166">
        <f t="shared" si="5"/>
        <v>30565.999999999996</v>
      </c>
      <c r="AC11" s="166">
        <f t="shared" si="6"/>
        <v>31177.319999999996</v>
      </c>
      <c r="AD11" s="166">
        <f t="shared" si="7"/>
        <v>31800.866399999995</v>
      </c>
      <c r="AE11" s="166">
        <f t="shared" si="8"/>
        <v>32436.883727999997</v>
      </c>
    </row>
    <row r="12" spans="3:31" ht="12.75" hidden="1" thickBot="1" x14ac:dyDescent="0.25">
      <c r="C12" s="297">
        <v>2.2000000000000002</v>
      </c>
      <c r="D12" s="157"/>
      <c r="E12" s="158"/>
      <c r="F12" s="173" t="s">
        <v>497</v>
      </c>
      <c r="G12" s="174"/>
      <c r="H12" s="174"/>
      <c r="I12" s="174"/>
      <c r="J12" s="175"/>
      <c r="K12" s="175"/>
      <c r="L12" s="175"/>
      <c r="M12" s="175">
        <v>0</v>
      </c>
      <c r="N12" s="175">
        <v>0</v>
      </c>
      <c r="O12" s="130">
        <v>0</v>
      </c>
      <c r="P12" s="160"/>
      <c r="Q12" s="176" t="s">
        <v>497</v>
      </c>
      <c r="R12" s="158"/>
      <c r="S12" s="169"/>
      <c r="T12" s="170"/>
      <c r="U12" s="168"/>
      <c r="V12" s="171">
        <f t="shared" si="9"/>
        <v>0</v>
      </c>
      <c r="W12" s="166">
        <f t="shared" si="0"/>
        <v>0</v>
      </c>
      <c r="X12" s="166">
        <f t="shared" si="1"/>
        <v>0</v>
      </c>
      <c r="Y12" s="166">
        <f t="shared" si="2"/>
        <v>0</v>
      </c>
      <c r="Z12" s="166">
        <f t="shared" si="3"/>
        <v>0</v>
      </c>
      <c r="AA12" s="166">
        <f t="shared" si="4"/>
        <v>0</v>
      </c>
      <c r="AB12" s="166">
        <f t="shared" si="5"/>
        <v>0</v>
      </c>
      <c r="AC12" s="166">
        <f t="shared" si="6"/>
        <v>0</v>
      </c>
      <c r="AD12" s="166">
        <f t="shared" si="7"/>
        <v>0</v>
      </c>
      <c r="AE12" s="166">
        <f t="shared" si="8"/>
        <v>0</v>
      </c>
    </row>
    <row r="13" spans="3:31" x14ac:dyDescent="0.2">
      <c r="C13" s="297"/>
      <c r="D13" s="157"/>
      <c r="E13" s="158" t="s">
        <v>86</v>
      </c>
      <c r="F13" s="172" t="s">
        <v>87</v>
      </c>
      <c r="G13" s="1">
        <v>0</v>
      </c>
      <c r="H13" s="2">
        <v>0</v>
      </c>
      <c r="I13" s="2"/>
      <c r="J13" s="2"/>
      <c r="K13" s="2"/>
      <c r="L13" s="2"/>
      <c r="M13" s="2">
        <v>0</v>
      </c>
      <c r="N13" s="2">
        <v>0</v>
      </c>
      <c r="O13" s="129">
        <v>0</v>
      </c>
      <c r="P13" s="160"/>
      <c r="Q13" s="177"/>
      <c r="R13" s="178">
        <v>5.27</v>
      </c>
      <c r="S13" s="179">
        <v>5.27</v>
      </c>
      <c r="T13" s="180">
        <v>5.27</v>
      </c>
      <c r="U13" s="178">
        <v>5.27</v>
      </c>
      <c r="V13" s="181">
        <f t="shared" si="9"/>
        <v>5.27</v>
      </c>
      <c r="W13" s="166">
        <f t="shared" si="0"/>
        <v>0</v>
      </c>
      <c r="X13" s="166">
        <f t="shared" si="1"/>
        <v>0</v>
      </c>
      <c r="Y13" s="166">
        <f t="shared" si="2"/>
        <v>0</v>
      </c>
      <c r="Z13" s="166">
        <f t="shared" si="3"/>
        <v>0</v>
      </c>
      <c r="AA13" s="166">
        <f t="shared" si="4"/>
        <v>0</v>
      </c>
      <c r="AB13" s="166">
        <f t="shared" si="5"/>
        <v>0</v>
      </c>
      <c r="AC13" s="166">
        <f t="shared" si="6"/>
        <v>0</v>
      </c>
      <c r="AD13" s="166">
        <f t="shared" si="7"/>
        <v>0</v>
      </c>
      <c r="AE13" s="166">
        <f t="shared" si="8"/>
        <v>0</v>
      </c>
    </row>
    <row r="14" spans="3:31" x14ac:dyDescent="0.2">
      <c r="C14" s="297"/>
      <c r="D14" s="157"/>
      <c r="E14" s="158" t="s">
        <v>88</v>
      </c>
      <c r="F14" s="172" t="s">
        <v>89</v>
      </c>
      <c r="G14" s="1">
        <v>0</v>
      </c>
      <c r="H14" s="2">
        <v>0</v>
      </c>
      <c r="I14" s="2"/>
      <c r="J14" s="2"/>
      <c r="K14" s="2"/>
      <c r="L14" s="2"/>
      <c r="M14" s="2">
        <v>0</v>
      </c>
      <c r="N14" s="2">
        <v>0</v>
      </c>
      <c r="O14" s="129">
        <v>0</v>
      </c>
      <c r="P14" s="160"/>
      <c r="Q14" s="167"/>
      <c r="R14" s="168">
        <v>5.27</v>
      </c>
      <c r="S14" s="169">
        <v>5.27</v>
      </c>
      <c r="T14" s="170">
        <v>5.27</v>
      </c>
      <c r="U14" s="168">
        <v>5.27</v>
      </c>
      <c r="V14" s="171">
        <f t="shared" si="9"/>
        <v>5.27</v>
      </c>
      <c r="W14" s="166">
        <f t="shared" si="0"/>
        <v>0</v>
      </c>
      <c r="X14" s="166">
        <f t="shared" si="1"/>
        <v>0</v>
      </c>
      <c r="Y14" s="166">
        <f t="shared" si="2"/>
        <v>0</v>
      </c>
      <c r="Z14" s="166">
        <f t="shared" si="3"/>
        <v>0</v>
      </c>
      <c r="AA14" s="166">
        <f t="shared" si="4"/>
        <v>0</v>
      </c>
      <c r="AB14" s="166">
        <f t="shared" si="5"/>
        <v>0</v>
      </c>
      <c r="AC14" s="166">
        <f t="shared" si="6"/>
        <v>0</v>
      </c>
      <c r="AD14" s="166">
        <f t="shared" si="7"/>
        <v>0</v>
      </c>
      <c r="AE14" s="166">
        <f t="shared" si="8"/>
        <v>0</v>
      </c>
    </row>
    <row r="15" spans="3:31" ht="12.75" thickBot="1" x14ac:dyDescent="0.25">
      <c r="C15" s="297">
        <v>1.2</v>
      </c>
      <c r="D15" s="157" t="s">
        <v>84</v>
      </c>
      <c r="E15" s="158">
        <v>814</v>
      </c>
      <c r="F15" s="182" t="s">
        <v>85</v>
      </c>
      <c r="G15" s="1">
        <v>3597</v>
      </c>
      <c r="H15" s="2">
        <v>4377</v>
      </c>
      <c r="I15" s="2">
        <v>4376</v>
      </c>
      <c r="J15" s="2">
        <v>4139</v>
      </c>
      <c r="K15" s="2">
        <v>5192</v>
      </c>
      <c r="L15" s="2">
        <v>5200</v>
      </c>
      <c r="M15" s="2">
        <v>5304</v>
      </c>
      <c r="N15" s="2">
        <v>5410.08</v>
      </c>
      <c r="O15" s="129">
        <v>5518.2816000000003</v>
      </c>
      <c r="P15" s="160"/>
      <c r="Q15" s="167"/>
      <c r="R15" s="168">
        <v>5.27</v>
      </c>
      <c r="S15" s="169">
        <v>5.27</v>
      </c>
      <c r="T15" s="170">
        <v>5.27</v>
      </c>
      <c r="U15" s="168">
        <v>5.27</v>
      </c>
      <c r="V15" s="171">
        <f t="shared" si="9"/>
        <v>5.27</v>
      </c>
      <c r="W15" s="166">
        <f t="shared" si="0"/>
        <v>18956.189999999999</v>
      </c>
      <c r="X15" s="166">
        <f t="shared" si="1"/>
        <v>23066.789999999997</v>
      </c>
      <c r="Y15" s="166">
        <f t="shared" si="2"/>
        <v>23061.519999999997</v>
      </c>
      <c r="Z15" s="166">
        <f t="shared" si="3"/>
        <v>21812.53</v>
      </c>
      <c r="AA15" s="166">
        <f t="shared" si="4"/>
        <v>27361.839999999997</v>
      </c>
      <c r="AB15" s="166">
        <f t="shared" si="5"/>
        <v>27403.999999999996</v>
      </c>
      <c r="AC15" s="166">
        <f t="shared" si="6"/>
        <v>27952.079999999998</v>
      </c>
      <c r="AD15" s="166">
        <f t="shared" si="7"/>
        <v>28511.121599999999</v>
      </c>
      <c r="AE15" s="166">
        <f t="shared" si="8"/>
        <v>29081.344031999997</v>
      </c>
    </row>
    <row r="16" spans="3:31" ht="12.75" hidden="1" thickBot="1" x14ac:dyDescent="0.25">
      <c r="C16" s="297"/>
      <c r="D16" s="157"/>
      <c r="F16" s="173" t="s">
        <v>498</v>
      </c>
      <c r="G16" s="1"/>
      <c r="H16" s="2"/>
      <c r="I16" s="2"/>
      <c r="J16" s="2"/>
      <c r="K16" s="2"/>
      <c r="L16" s="2"/>
      <c r="M16" s="2">
        <v>0</v>
      </c>
      <c r="N16" s="2">
        <v>0</v>
      </c>
      <c r="O16" s="129">
        <v>0</v>
      </c>
      <c r="P16" s="160"/>
      <c r="Q16" s="183" t="s">
        <v>498</v>
      </c>
      <c r="R16" s="184"/>
      <c r="S16" s="185"/>
      <c r="T16" s="186"/>
      <c r="U16" s="184"/>
      <c r="V16" s="187">
        <f t="shared" si="9"/>
        <v>0</v>
      </c>
      <c r="W16" s="166">
        <f t="shared" si="0"/>
        <v>0</v>
      </c>
      <c r="X16" s="166">
        <f t="shared" si="1"/>
        <v>0</v>
      </c>
      <c r="Y16" s="166">
        <f t="shared" si="2"/>
        <v>0</v>
      </c>
      <c r="Z16" s="166">
        <f t="shared" si="3"/>
        <v>0</v>
      </c>
      <c r="AA16" s="166">
        <f t="shared" si="4"/>
        <v>0</v>
      </c>
      <c r="AB16" s="166">
        <f t="shared" si="5"/>
        <v>0</v>
      </c>
      <c r="AC16" s="166">
        <f t="shared" si="6"/>
        <v>0</v>
      </c>
      <c r="AD16" s="166">
        <f t="shared" si="7"/>
        <v>0</v>
      </c>
      <c r="AE16" s="166">
        <f t="shared" si="8"/>
        <v>0</v>
      </c>
    </row>
    <row r="17" spans="3:31" ht="12.75" thickBot="1" x14ac:dyDescent="0.25">
      <c r="C17" s="297"/>
      <c r="D17" s="157" t="s">
        <v>108</v>
      </c>
      <c r="E17" s="158">
        <v>397</v>
      </c>
      <c r="F17" s="188" t="s">
        <v>109</v>
      </c>
      <c r="G17" s="1">
        <v>37347</v>
      </c>
      <c r="H17" s="2">
        <v>33745</v>
      </c>
      <c r="I17" s="2">
        <v>36445</v>
      </c>
      <c r="J17" s="2">
        <v>42388</v>
      </c>
      <c r="K17" s="2">
        <v>43904</v>
      </c>
      <c r="L17" s="2">
        <v>45000</v>
      </c>
      <c r="M17" s="2">
        <v>45900</v>
      </c>
      <c r="N17" s="2">
        <v>46818</v>
      </c>
      <c r="O17" s="129">
        <v>47754.36</v>
      </c>
      <c r="P17" s="160"/>
      <c r="Q17" s="189" t="s">
        <v>110</v>
      </c>
      <c r="R17" s="190">
        <v>1.82</v>
      </c>
      <c r="S17" s="191">
        <v>1.82</v>
      </c>
      <c r="T17" s="192">
        <v>1.82</v>
      </c>
      <c r="U17" s="190">
        <v>1.82</v>
      </c>
      <c r="V17" s="193">
        <f t="shared" si="9"/>
        <v>1.82</v>
      </c>
      <c r="W17" s="166">
        <f t="shared" si="0"/>
        <v>67971.540000000008</v>
      </c>
      <c r="X17" s="166">
        <f t="shared" si="1"/>
        <v>61415.9</v>
      </c>
      <c r="Y17" s="166">
        <f t="shared" si="2"/>
        <v>66329.900000000009</v>
      </c>
      <c r="Z17" s="166">
        <f t="shared" si="3"/>
        <v>77146.16</v>
      </c>
      <c r="AA17" s="166">
        <f t="shared" si="4"/>
        <v>79905.279999999999</v>
      </c>
      <c r="AB17" s="166">
        <f t="shared" si="5"/>
        <v>81900</v>
      </c>
      <c r="AC17" s="166">
        <f t="shared" si="6"/>
        <v>83538</v>
      </c>
      <c r="AD17" s="166">
        <f t="shared" si="7"/>
        <v>85208.760000000009</v>
      </c>
      <c r="AE17" s="166">
        <f t="shared" si="8"/>
        <v>86912.935200000007</v>
      </c>
    </row>
    <row r="18" spans="3:31" ht="24" x14ac:dyDescent="0.2">
      <c r="C18" s="297"/>
      <c r="D18" s="157" t="s">
        <v>90</v>
      </c>
      <c r="E18" s="158" t="s">
        <v>91</v>
      </c>
      <c r="F18" s="194" t="s">
        <v>92</v>
      </c>
      <c r="G18" s="1">
        <v>9524</v>
      </c>
      <c r="H18" s="4">
        <v>9484</v>
      </c>
      <c r="I18" s="4">
        <v>9727</v>
      </c>
      <c r="J18" s="2">
        <v>9189</v>
      </c>
      <c r="K18" s="2">
        <v>9633</v>
      </c>
      <c r="L18" s="2">
        <v>9700</v>
      </c>
      <c r="M18" s="2">
        <v>9894</v>
      </c>
      <c r="N18" s="2">
        <v>10091.880000000001</v>
      </c>
      <c r="O18" s="195">
        <v>10293.717600000002</v>
      </c>
      <c r="P18" s="160"/>
      <c r="Q18" s="161" t="s">
        <v>93</v>
      </c>
      <c r="R18" s="162">
        <v>0.15</v>
      </c>
      <c r="S18" s="163">
        <v>0.15</v>
      </c>
      <c r="T18" s="164">
        <v>0.15</v>
      </c>
      <c r="U18" s="162">
        <v>0.15</v>
      </c>
      <c r="V18" s="165">
        <f t="shared" si="9"/>
        <v>0.15</v>
      </c>
      <c r="W18" s="166">
        <f t="shared" si="0"/>
        <v>1428.6</v>
      </c>
      <c r="X18" s="166">
        <f t="shared" si="1"/>
        <v>1422.6</v>
      </c>
      <c r="Y18" s="166">
        <f t="shared" si="2"/>
        <v>1459.05</v>
      </c>
      <c r="Z18" s="166">
        <f t="shared" si="3"/>
        <v>1378.35</v>
      </c>
      <c r="AA18" s="166">
        <f t="shared" si="4"/>
        <v>1444.95</v>
      </c>
      <c r="AB18" s="166">
        <f t="shared" si="5"/>
        <v>1455</v>
      </c>
      <c r="AC18" s="166">
        <f t="shared" si="6"/>
        <v>1484.1</v>
      </c>
      <c r="AD18" s="166">
        <f t="shared" si="7"/>
        <v>1513.7820000000002</v>
      </c>
      <c r="AE18" s="166">
        <f t="shared" si="8"/>
        <v>1544.0576400000002</v>
      </c>
    </row>
    <row r="19" spans="3:31" x14ac:dyDescent="0.2">
      <c r="C19" s="158"/>
      <c r="D19" s="157"/>
      <c r="E19" s="158" t="s">
        <v>94</v>
      </c>
      <c r="F19" s="194" t="s">
        <v>95</v>
      </c>
      <c r="G19" s="1">
        <v>12604</v>
      </c>
      <c r="H19" s="4">
        <v>8560</v>
      </c>
      <c r="I19" s="4">
        <v>2029</v>
      </c>
      <c r="J19" s="2">
        <v>2182</v>
      </c>
      <c r="K19" s="2">
        <v>7055</v>
      </c>
      <c r="L19" s="2">
        <v>8500</v>
      </c>
      <c r="M19" s="2">
        <v>8670</v>
      </c>
      <c r="N19" s="2">
        <v>8843.4</v>
      </c>
      <c r="O19" s="195">
        <v>9020.268</v>
      </c>
      <c r="P19" s="160"/>
      <c r="Q19" s="167"/>
      <c r="R19" s="168">
        <v>0.15</v>
      </c>
      <c r="S19" s="169">
        <v>0.15</v>
      </c>
      <c r="T19" s="170">
        <v>0.15</v>
      </c>
      <c r="U19" s="168">
        <v>0.15</v>
      </c>
      <c r="V19" s="196">
        <f t="shared" si="9"/>
        <v>0.15</v>
      </c>
      <c r="W19" s="166">
        <f t="shared" si="0"/>
        <v>1890.6</v>
      </c>
      <c r="X19" s="166">
        <f t="shared" si="1"/>
        <v>1284</v>
      </c>
      <c r="Y19" s="166">
        <f t="shared" si="2"/>
        <v>304.34999999999997</v>
      </c>
      <c r="Z19" s="166">
        <f t="shared" si="3"/>
        <v>327.3</v>
      </c>
      <c r="AA19" s="166">
        <f t="shared" si="4"/>
        <v>1058.25</v>
      </c>
      <c r="AB19" s="166">
        <f t="shared" si="5"/>
        <v>1275</v>
      </c>
      <c r="AC19" s="166">
        <f t="shared" si="6"/>
        <v>1300.5</v>
      </c>
      <c r="AD19" s="166">
        <f t="shared" si="7"/>
        <v>1326.51</v>
      </c>
      <c r="AE19" s="166">
        <f t="shared" si="8"/>
        <v>1353.0401999999999</v>
      </c>
    </row>
    <row r="20" spans="3:31" x14ac:dyDescent="0.2">
      <c r="C20" s="158"/>
      <c r="D20" s="157"/>
      <c r="E20" s="158" t="s">
        <v>96</v>
      </c>
      <c r="F20" s="194" t="s">
        <v>97</v>
      </c>
      <c r="G20" s="1">
        <v>4079</v>
      </c>
      <c r="H20" s="4">
        <v>3511</v>
      </c>
      <c r="I20" s="4">
        <v>5896</v>
      </c>
      <c r="J20" s="2">
        <v>5874</v>
      </c>
      <c r="K20" s="2">
        <v>3745</v>
      </c>
      <c r="L20" s="2">
        <v>5000</v>
      </c>
      <c r="M20" s="2">
        <v>5100</v>
      </c>
      <c r="N20" s="2">
        <v>5202</v>
      </c>
      <c r="O20" s="195">
        <v>5306.04</v>
      </c>
      <c r="P20" s="160"/>
      <c r="Q20" s="167"/>
      <c r="R20" s="168">
        <v>0.15</v>
      </c>
      <c r="S20" s="169">
        <v>0.15</v>
      </c>
      <c r="T20" s="170">
        <v>0.15</v>
      </c>
      <c r="U20" s="168">
        <v>0.15</v>
      </c>
      <c r="V20" s="196">
        <f t="shared" si="9"/>
        <v>0.15</v>
      </c>
      <c r="W20" s="166">
        <f t="shared" si="0"/>
        <v>611.85</v>
      </c>
      <c r="X20" s="166">
        <f t="shared" si="1"/>
        <v>526.65</v>
      </c>
      <c r="Y20" s="166">
        <f t="shared" si="2"/>
        <v>884.4</v>
      </c>
      <c r="Z20" s="166">
        <f t="shared" si="3"/>
        <v>881.1</v>
      </c>
      <c r="AA20" s="166">
        <f t="shared" si="4"/>
        <v>561.75</v>
      </c>
      <c r="AB20" s="166">
        <f t="shared" si="5"/>
        <v>750</v>
      </c>
      <c r="AC20" s="166">
        <f t="shared" si="6"/>
        <v>765</v>
      </c>
      <c r="AD20" s="166">
        <f t="shared" si="7"/>
        <v>780.3</v>
      </c>
      <c r="AE20" s="166">
        <f t="shared" si="8"/>
        <v>795.90599999999995</v>
      </c>
    </row>
    <row r="21" spans="3:31" x14ac:dyDescent="0.2">
      <c r="C21" s="157">
        <v>1.5</v>
      </c>
      <c r="D21" s="157"/>
      <c r="E21" s="158" t="s">
        <v>98</v>
      </c>
      <c r="F21" s="194" t="s">
        <v>99</v>
      </c>
      <c r="G21" s="4"/>
      <c r="H21" s="4">
        <v>0</v>
      </c>
      <c r="I21" s="4"/>
      <c r="J21" s="2"/>
      <c r="K21" s="2"/>
      <c r="L21" s="2"/>
      <c r="M21" s="2">
        <v>0</v>
      </c>
      <c r="N21" s="2">
        <v>0</v>
      </c>
      <c r="O21" s="195">
        <v>0</v>
      </c>
      <c r="P21" s="160"/>
      <c r="Q21" s="167"/>
      <c r="R21" s="168">
        <v>0.15</v>
      </c>
      <c r="S21" s="169">
        <v>0.15</v>
      </c>
      <c r="T21" s="170">
        <v>0.15</v>
      </c>
      <c r="U21" s="168">
        <v>0.15</v>
      </c>
      <c r="V21" s="171">
        <f t="shared" si="9"/>
        <v>0.15</v>
      </c>
      <c r="W21" s="166">
        <f t="shared" si="0"/>
        <v>0</v>
      </c>
      <c r="X21" s="166">
        <f t="shared" si="1"/>
        <v>0</v>
      </c>
      <c r="Y21" s="166">
        <f t="shared" si="2"/>
        <v>0</v>
      </c>
      <c r="Z21" s="166">
        <f t="shared" si="3"/>
        <v>0</v>
      </c>
      <c r="AA21" s="166">
        <f t="shared" si="4"/>
        <v>0</v>
      </c>
      <c r="AB21" s="166">
        <f t="shared" si="5"/>
        <v>0</v>
      </c>
      <c r="AC21" s="166">
        <f t="shared" si="6"/>
        <v>0</v>
      </c>
      <c r="AD21" s="166">
        <f t="shared" si="7"/>
        <v>0</v>
      </c>
      <c r="AE21" s="166">
        <f t="shared" si="8"/>
        <v>0</v>
      </c>
    </row>
    <row r="22" spans="3:31" x14ac:dyDescent="0.2">
      <c r="C22" s="297">
        <v>1.4</v>
      </c>
      <c r="D22" s="157"/>
      <c r="E22" s="197">
        <v>912</v>
      </c>
      <c r="F22" s="194" t="s">
        <v>491</v>
      </c>
      <c r="G22" s="1"/>
      <c r="H22" s="4">
        <v>0</v>
      </c>
      <c r="I22" s="4"/>
      <c r="J22" s="2"/>
      <c r="K22" s="2"/>
      <c r="L22" s="2"/>
      <c r="M22" s="2">
        <v>0</v>
      </c>
      <c r="N22" s="2">
        <v>0</v>
      </c>
      <c r="O22" s="195">
        <v>0</v>
      </c>
      <c r="P22" s="160"/>
      <c r="Q22" s="167" t="s">
        <v>491</v>
      </c>
      <c r="R22" s="168">
        <v>0.75</v>
      </c>
      <c r="S22" s="169">
        <v>0.75</v>
      </c>
      <c r="T22" s="170">
        <v>0.75</v>
      </c>
      <c r="U22" s="168">
        <v>0.75</v>
      </c>
      <c r="V22" s="171">
        <f t="shared" si="9"/>
        <v>0.75</v>
      </c>
      <c r="W22" s="166">
        <f t="shared" si="0"/>
        <v>0</v>
      </c>
      <c r="X22" s="166">
        <f t="shared" si="1"/>
        <v>0</v>
      </c>
      <c r="Y22" s="166">
        <f t="shared" si="2"/>
        <v>0</v>
      </c>
      <c r="Z22" s="166">
        <f t="shared" si="3"/>
        <v>0</v>
      </c>
      <c r="AA22" s="166">
        <f t="shared" si="4"/>
        <v>0</v>
      </c>
      <c r="AB22" s="166">
        <f t="shared" si="5"/>
        <v>0</v>
      </c>
      <c r="AC22" s="166">
        <f t="shared" si="6"/>
        <v>0</v>
      </c>
      <c r="AD22" s="166">
        <f t="shared" si="7"/>
        <v>0</v>
      </c>
      <c r="AE22" s="166">
        <f t="shared" si="8"/>
        <v>0</v>
      </c>
    </row>
    <row r="23" spans="3:31" ht="24" x14ac:dyDescent="0.2">
      <c r="C23" s="297"/>
      <c r="D23" s="157"/>
      <c r="E23" s="197">
        <v>913</v>
      </c>
      <c r="F23" s="194" t="s">
        <v>5</v>
      </c>
      <c r="G23" s="1">
        <v>5299</v>
      </c>
      <c r="H23" s="4">
        <v>6769</v>
      </c>
      <c r="I23" s="4">
        <v>4439</v>
      </c>
      <c r="J23" s="2">
        <v>5485</v>
      </c>
      <c r="K23" s="2">
        <v>3045</v>
      </c>
      <c r="L23" s="2">
        <v>5000</v>
      </c>
      <c r="M23" s="2">
        <v>5100</v>
      </c>
      <c r="N23" s="2">
        <v>5202</v>
      </c>
      <c r="O23" s="195">
        <v>5306.04</v>
      </c>
      <c r="P23" s="160"/>
      <c r="Q23" s="198" t="s">
        <v>5</v>
      </c>
      <c r="R23" s="168">
        <v>0.75</v>
      </c>
      <c r="S23" s="169">
        <v>0.75</v>
      </c>
      <c r="T23" s="170">
        <v>0.75</v>
      </c>
      <c r="U23" s="168">
        <v>0.75</v>
      </c>
      <c r="V23" s="171">
        <f t="shared" si="9"/>
        <v>0.75</v>
      </c>
      <c r="W23" s="166">
        <f t="shared" si="0"/>
        <v>3974.25</v>
      </c>
      <c r="X23" s="166">
        <f t="shared" si="1"/>
        <v>5076.75</v>
      </c>
      <c r="Y23" s="166">
        <f t="shared" si="2"/>
        <v>3329.25</v>
      </c>
      <c r="Z23" s="166">
        <f t="shared" si="3"/>
        <v>4113.75</v>
      </c>
      <c r="AA23" s="166">
        <f t="shared" si="4"/>
        <v>2283.75</v>
      </c>
      <c r="AB23" s="166">
        <f t="shared" si="5"/>
        <v>3750</v>
      </c>
      <c r="AC23" s="166">
        <f t="shared" si="6"/>
        <v>3825</v>
      </c>
      <c r="AD23" s="166">
        <f t="shared" si="7"/>
        <v>3901.5</v>
      </c>
      <c r="AE23" s="166">
        <f t="shared" si="8"/>
        <v>3979.5299999999997</v>
      </c>
    </row>
    <row r="24" spans="3:31" ht="12.75" thickBot="1" x14ac:dyDescent="0.25">
      <c r="C24" s="297"/>
      <c r="D24" s="157" t="s">
        <v>100</v>
      </c>
      <c r="E24" s="199">
        <v>906</v>
      </c>
      <c r="F24" s="200" t="s">
        <v>499</v>
      </c>
      <c r="G24" s="4"/>
      <c r="H24" s="4">
        <v>0</v>
      </c>
      <c r="I24" s="4"/>
      <c r="J24" s="2"/>
      <c r="K24" s="2"/>
      <c r="L24" s="2"/>
      <c r="M24" s="2">
        <v>0</v>
      </c>
      <c r="N24" s="2">
        <v>0</v>
      </c>
      <c r="O24" s="195">
        <v>0</v>
      </c>
      <c r="P24" s="160"/>
      <c r="Q24" s="201"/>
      <c r="R24" s="184">
        <v>0.15</v>
      </c>
      <c r="S24" s="185">
        <v>0.15</v>
      </c>
      <c r="T24" s="186">
        <v>0.15</v>
      </c>
      <c r="U24" s="184">
        <v>0.15</v>
      </c>
      <c r="V24" s="187">
        <f t="shared" si="9"/>
        <v>0.15</v>
      </c>
      <c r="W24" s="166">
        <f t="shared" si="0"/>
        <v>0</v>
      </c>
      <c r="X24" s="166">
        <f t="shared" si="1"/>
        <v>0</v>
      </c>
      <c r="Y24" s="166">
        <f t="shared" si="2"/>
        <v>0</v>
      </c>
      <c r="Z24" s="166">
        <f t="shared" si="3"/>
        <v>0</v>
      </c>
      <c r="AA24" s="166">
        <f t="shared" si="4"/>
        <v>0</v>
      </c>
      <c r="AB24" s="166">
        <f t="shared" si="5"/>
        <v>0</v>
      </c>
      <c r="AC24" s="166">
        <f t="shared" si="6"/>
        <v>0</v>
      </c>
      <c r="AD24" s="166">
        <f t="shared" si="7"/>
        <v>0</v>
      </c>
      <c r="AE24" s="166">
        <f t="shared" si="8"/>
        <v>0</v>
      </c>
    </row>
    <row r="25" spans="3:31" ht="12.75" hidden="1" thickBot="1" x14ac:dyDescent="0.25">
      <c r="C25" s="297"/>
      <c r="F25" s="202" t="s">
        <v>500</v>
      </c>
      <c r="G25" s="4"/>
      <c r="H25" s="4"/>
      <c r="I25" s="4"/>
      <c r="J25" s="2"/>
      <c r="K25" s="2"/>
      <c r="L25" s="2"/>
      <c r="M25" s="2">
        <v>0</v>
      </c>
      <c r="N25" s="2">
        <v>0</v>
      </c>
      <c r="O25" s="195">
        <v>0</v>
      </c>
      <c r="P25" s="160"/>
      <c r="Q25" s="203" t="s">
        <v>500</v>
      </c>
      <c r="R25" s="204"/>
      <c r="S25" s="205"/>
      <c r="T25" s="206"/>
      <c r="U25" s="206"/>
      <c r="V25" s="207">
        <f t="shared" si="9"/>
        <v>0</v>
      </c>
      <c r="W25" s="166">
        <f t="shared" si="0"/>
        <v>0</v>
      </c>
      <c r="X25" s="166">
        <f t="shared" si="1"/>
        <v>0</v>
      </c>
      <c r="Y25" s="166">
        <f t="shared" si="2"/>
        <v>0</v>
      </c>
      <c r="Z25" s="166">
        <f t="shared" si="3"/>
        <v>0</v>
      </c>
      <c r="AA25" s="166">
        <f t="shared" si="4"/>
        <v>0</v>
      </c>
      <c r="AB25" s="166">
        <f t="shared" si="5"/>
        <v>0</v>
      </c>
      <c r="AC25" s="166">
        <f t="shared" si="6"/>
        <v>0</v>
      </c>
      <c r="AD25" s="166">
        <f t="shared" si="7"/>
        <v>0</v>
      </c>
      <c r="AE25" s="166">
        <f t="shared" si="8"/>
        <v>0</v>
      </c>
    </row>
    <row r="26" spans="3:31" ht="12.75" thickBot="1" x14ac:dyDescent="0.25">
      <c r="C26" s="157">
        <v>1.1000000000000001</v>
      </c>
      <c r="F26" s="208" t="s">
        <v>501</v>
      </c>
      <c r="G26" s="1"/>
      <c r="H26" s="4">
        <v>0</v>
      </c>
      <c r="I26" s="4"/>
      <c r="J26" s="2"/>
      <c r="K26" s="2"/>
      <c r="L26" s="2"/>
      <c r="M26" s="2">
        <v>0</v>
      </c>
      <c r="N26" s="2">
        <v>0</v>
      </c>
      <c r="O26" s="195">
        <v>0</v>
      </c>
      <c r="P26" s="160"/>
      <c r="Q26" s="209"/>
      <c r="R26" s="190">
        <v>0.15</v>
      </c>
      <c r="S26" s="191">
        <v>0.15</v>
      </c>
      <c r="T26" s="192">
        <v>0.15</v>
      </c>
      <c r="U26" s="190">
        <v>0.15</v>
      </c>
      <c r="V26" s="193">
        <f t="shared" si="9"/>
        <v>0.15</v>
      </c>
      <c r="W26" s="166">
        <f t="shared" si="0"/>
        <v>0</v>
      </c>
      <c r="X26" s="166">
        <f t="shared" si="1"/>
        <v>0</v>
      </c>
      <c r="Y26" s="166">
        <f t="shared" si="2"/>
        <v>0</v>
      </c>
      <c r="Z26" s="166">
        <f t="shared" si="3"/>
        <v>0</v>
      </c>
      <c r="AA26" s="166">
        <f t="shared" si="4"/>
        <v>0</v>
      </c>
      <c r="AB26" s="166">
        <f t="shared" si="5"/>
        <v>0</v>
      </c>
      <c r="AC26" s="166">
        <f t="shared" si="6"/>
        <v>0</v>
      </c>
      <c r="AD26" s="166">
        <f t="shared" si="7"/>
        <v>0</v>
      </c>
      <c r="AE26" s="166">
        <f t="shared" si="8"/>
        <v>0</v>
      </c>
    </row>
    <row r="27" spans="3:31" x14ac:dyDescent="0.2">
      <c r="C27" s="297">
        <v>1.3</v>
      </c>
      <c r="D27" s="157" t="s">
        <v>101</v>
      </c>
      <c r="E27" s="158" t="s">
        <v>102</v>
      </c>
      <c r="F27" s="210" t="s">
        <v>103</v>
      </c>
      <c r="G27" s="1">
        <v>26868</v>
      </c>
      <c r="H27" s="4">
        <v>18793</v>
      </c>
      <c r="I27" s="4">
        <v>21929</v>
      </c>
      <c r="J27" s="2">
        <v>20849</v>
      </c>
      <c r="K27" s="2">
        <v>24443</v>
      </c>
      <c r="L27" s="2">
        <v>25000</v>
      </c>
      <c r="M27" s="2">
        <v>25500</v>
      </c>
      <c r="N27" s="2">
        <v>26010</v>
      </c>
      <c r="O27" s="195">
        <v>26530.2</v>
      </c>
      <c r="P27" s="160"/>
      <c r="Q27" s="161" t="s">
        <v>104</v>
      </c>
      <c r="R27" s="162">
        <v>1.82</v>
      </c>
      <c r="S27" s="163">
        <v>1.82</v>
      </c>
      <c r="T27" s="164">
        <v>1.82</v>
      </c>
      <c r="U27" s="162">
        <v>1.82</v>
      </c>
      <c r="V27" s="165">
        <f t="shared" si="9"/>
        <v>1.82</v>
      </c>
      <c r="W27" s="166">
        <f t="shared" si="0"/>
        <v>48899.76</v>
      </c>
      <c r="X27" s="166">
        <f t="shared" si="1"/>
        <v>34203.26</v>
      </c>
      <c r="Y27" s="166">
        <f t="shared" si="2"/>
        <v>39910.78</v>
      </c>
      <c r="Z27" s="166">
        <f t="shared" si="3"/>
        <v>37945.18</v>
      </c>
      <c r="AA27" s="166">
        <f t="shared" si="4"/>
        <v>44486.26</v>
      </c>
      <c r="AB27" s="166">
        <f t="shared" si="5"/>
        <v>45500</v>
      </c>
      <c r="AC27" s="166">
        <f t="shared" si="6"/>
        <v>46410</v>
      </c>
      <c r="AD27" s="166">
        <f t="shared" si="7"/>
        <v>47338.200000000004</v>
      </c>
      <c r="AE27" s="166">
        <f t="shared" si="8"/>
        <v>48284.964</v>
      </c>
    </row>
    <row r="28" spans="3:31" x14ac:dyDescent="0.2">
      <c r="C28" s="297"/>
      <c r="D28" s="157"/>
      <c r="E28" s="158">
        <v>909</v>
      </c>
      <c r="F28" s="210" t="s">
        <v>21</v>
      </c>
      <c r="G28" s="5">
        <v>7811</v>
      </c>
      <c r="H28" s="4">
        <v>3079</v>
      </c>
      <c r="I28" s="4">
        <v>1755</v>
      </c>
      <c r="J28" s="2">
        <v>2304</v>
      </c>
      <c r="K28" s="2">
        <v>3311</v>
      </c>
      <c r="L28" s="2">
        <v>5000</v>
      </c>
      <c r="M28" s="2">
        <v>5100</v>
      </c>
      <c r="N28" s="2">
        <v>5202</v>
      </c>
      <c r="O28" s="195">
        <v>5306.04</v>
      </c>
      <c r="P28" s="160"/>
      <c r="Q28" s="167" t="s">
        <v>21</v>
      </c>
      <c r="R28" s="168">
        <v>1.06</v>
      </c>
      <c r="S28" s="169">
        <v>1.06</v>
      </c>
      <c r="T28" s="170">
        <v>1.06</v>
      </c>
      <c r="U28" s="168">
        <v>1.06</v>
      </c>
      <c r="V28" s="171">
        <f t="shared" si="9"/>
        <v>1.06</v>
      </c>
      <c r="W28" s="166">
        <f t="shared" si="0"/>
        <v>8279.66</v>
      </c>
      <c r="X28" s="166">
        <f t="shared" si="1"/>
        <v>3263.7400000000002</v>
      </c>
      <c r="Y28" s="166">
        <f t="shared" si="2"/>
        <v>1860.3000000000002</v>
      </c>
      <c r="Z28" s="166">
        <f t="shared" si="3"/>
        <v>2442.2400000000002</v>
      </c>
      <c r="AA28" s="166">
        <f t="shared" si="4"/>
        <v>3509.6600000000003</v>
      </c>
      <c r="AB28" s="166">
        <f t="shared" si="5"/>
        <v>5300</v>
      </c>
      <c r="AC28" s="166">
        <f t="shared" si="6"/>
        <v>5406</v>
      </c>
      <c r="AD28" s="166">
        <f t="shared" si="7"/>
        <v>5514.12</v>
      </c>
      <c r="AE28" s="166">
        <f t="shared" si="8"/>
        <v>5624.4023999999999</v>
      </c>
    </row>
    <row r="29" spans="3:31" x14ac:dyDescent="0.2">
      <c r="C29" s="297"/>
      <c r="D29" s="157"/>
      <c r="E29" s="158">
        <v>910</v>
      </c>
      <c r="F29" s="210" t="s">
        <v>105</v>
      </c>
      <c r="G29" s="5">
        <v>5676</v>
      </c>
      <c r="H29" s="4">
        <v>3434</v>
      </c>
      <c r="I29" s="4">
        <v>2459</v>
      </c>
      <c r="J29" s="2">
        <v>2256</v>
      </c>
      <c r="K29" s="2">
        <v>4086</v>
      </c>
      <c r="L29" s="2">
        <v>5000</v>
      </c>
      <c r="M29" s="2">
        <v>5100</v>
      </c>
      <c r="N29" s="2">
        <v>5202</v>
      </c>
      <c r="O29" s="195">
        <v>5306.04</v>
      </c>
      <c r="P29" s="160"/>
      <c r="Q29" s="167" t="s">
        <v>106</v>
      </c>
      <c r="R29" s="168">
        <v>1.06</v>
      </c>
      <c r="S29" s="169">
        <v>1.06</v>
      </c>
      <c r="T29" s="170">
        <v>1.06</v>
      </c>
      <c r="U29" s="168">
        <v>1.06</v>
      </c>
      <c r="V29" s="171">
        <f t="shared" si="9"/>
        <v>1.06</v>
      </c>
      <c r="W29" s="166">
        <f t="shared" si="0"/>
        <v>6016.56</v>
      </c>
      <c r="X29" s="166">
        <f t="shared" si="1"/>
        <v>3640.04</v>
      </c>
      <c r="Y29" s="166">
        <f t="shared" si="2"/>
        <v>2606.54</v>
      </c>
      <c r="Z29" s="166">
        <f t="shared" si="3"/>
        <v>2391.36</v>
      </c>
      <c r="AA29" s="166">
        <f t="shared" si="4"/>
        <v>4331.16</v>
      </c>
      <c r="AB29" s="166">
        <f t="shared" si="5"/>
        <v>5300</v>
      </c>
      <c r="AC29" s="166">
        <f t="shared" si="6"/>
        <v>5406</v>
      </c>
      <c r="AD29" s="166">
        <f t="shared" si="7"/>
        <v>5514.12</v>
      </c>
      <c r="AE29" s="166">
        <f t="shared" si="8"/>
        <v>5624.4023999999999</v>
      </c>
    </row>
    <row r="30" spans="3:31" ht="12.75" thickBot="1" x14ac:dyDescent="0.25">
      <c r="C30" s="297"/>
      <c r="D30" s="157"/>
      <c r="E30" s="158">
        <v>911</v>
      </c>
      <c r="F30" s="210" t="s">
        <v>107</v>
      </c>
      <c r="G30" s="1">
        <v>1047</v>
      </c>
      <c r="H30" s="4">
        <v>703</v>
      </c>
      <c r="I30" s="4">
        <v>503</v>
      </c>
      <c r="J30" s="2">
        <v>559</v>
      </c>
      <c r="K30" s="2">
        <v>625</v>
      </c>
      <c r="L30" s="2">
        <v>500</v>
      </c>
      <c r="M30" s="2">
        <v>510</v>
      </c>
      <c r="N30" s="2">
        <v>520.20000000000005</v>
      </c>
      <c r="O30" s="195">
        <v>530.60400000000004</v>
      </c>
      <c r="P30" s="160"/>
      <c r="Q30" s="201" t="s">
        <v>107</v>
      </c>
      <c r="R30" s="184">
        <v>2.1</v>
      </c>
      <c r="S30" s="185">
        <v>2.1</v>
      </c>
      <c r="T30" s="186">
        <v>2.1</v>
      </c>
      <c r="U30" s="184">
        <v>2.1</v>
      </c>
      <c r="V30" s="187">
        <f t="shared" si="9"/>
        <v>2.1</v>
      </c>
      <c r="W30" s="166">
        <f t="shared" si="0"/>
        <v>2198.7000000000003</v>
      </c>
      <c r="X30" s="166">
        <f t="shared" si="1"/>
        <v>1476.3</v>
      </c>
      <c r="Y30" s="166">
        <f t="shared" si="2"/>
        <v>1056.3</v>
      </c>
      <c r="Z30" s="166">
        <f t="shared" si="3"/>
        <v>1173.9000000000001</v>
      </c>
      <c r="AA30" s="166">
        <f t="shared" si="4"/>
        <v>1312.5</v>
      </c>
      <c r="AB30" s="166">
        <f t="shared" si="5"/>
        <v>1050</v>
      </c>
      <c r="AC30" s="166">
        <f t="shared" si="6"/>
        <v>1071</v>
      </c>
      <c r="AD30" s="166">
        <f t="shared" si="7"/>
        <v>1092.42</v>
      </c>
      <c r="AE30" s="166">
        <f t="shared" si="8"/>
        <v>1114.2684000000002</v>
      </c>
    </row>
    <row r="31" spans="3:31" ht="12.75" hidden="1" thickBot="1" x14ac:dyDescent="0.25">
      <c r="C31" s="297"/>
      <c r="D31" s="157"/>
      <c r="E31" s="158"/>
      <c r="F31" s="173" t="s">
        <v>502</v>
      </c>
      <c r="G31" s="5"/>
      <c r="H31" s="4"/>
      <c r="I31" s="4"/>
      <c r="J31" s="2"/>
      <c r="K31" s="2"/>
      <c r="L31" s="2"/>
      <c r="M31" s="2">
        <v>0</v>
      </c>
      <c r="N31" s="2">
        <v>0</v>
      </c>
      <c r="O31" s="195">
        <v>0</v>
      </c>
      <c r="P31" s="160"/>
      <c r="Q31" s="203" t="s">
        <v>502</v>
      </c>
      <c r="R31" s="204"/>
      <c r="S31" s="205"/>
      <c r="T31" s="206"/>
      <c r="U31" s="206"/>
      <c r="V31" s="207">
        <f t="shared" si="9"/>
        <v>0</v>
      </c>
      <c r="W31" s="166">
        <f t="shared" si="0"/>
        <v>0</v>
      </c>
      <c r="X31" s="166">
        <f t="shared" si="1"/>
        <v>0</v>
      </c>
      <c r="Y31" s="166">
        <f t="shared" si="2"/>
        <v>0</v>
      </c>
      <c r="Z31" s="166">
        <f t="shared" si="3"/>
        <v>0</v>
      </c>
      <c r="AA31" s="166">
        <f t="shared" si="4"/>
        <v>0</v>
      </c>
      <c r="AB31" s="166">
        <f t="shared" si="5"/>
        <v>0</v>
      </c>
      <c r="AC31" s="166">
        <f t="shared" si="6"/>
        <v>0</v>
      </c>
      <c r="AD31" s="166">
        <f t="shared" si="7"/>
        <v>0</v>
      </c>
      <c r="AE31" s="166">
        <f t="shared" si="8"/>
        <v>0</v>
      </c>
    </row>
    <row r="32" spans="3:31" ht="12.75" thickBot="1" x14ac:dyDescent="0.25">
      <c r="C32" s="297"/>
      <c r="D32" s="157"/>
      <c r="E32" s="158"/>
      <c r="F32" s="208" t="s">
        <v>100</v>
      </c>
      <c r="G32" s="5">
        <v>0</v>
      </c>
      <c r="H32" s="4">
        <v>0</v>
      </c>
      <c r="I32" s="4"/>
      <c r="J32" s="2"/>
      <c r="K32" s="2"/>
      <c r="L32" s="2"/>
      <c r="M32" s="2">
        <v>0</v>
      </c>
      <c r="N32" s="2">
        <v>0</v>
      </c>
      <c r="O32" s="195">
        <v>0</v>
      </c>
      <c r="P32" s="160"/>
      <c r="Q32" s="209"/>
      <c r="R32" s="190">
        <v>0.15</v>
      </c>
      <c r="S32" s="191">
        <v>0.15</v>
      </c>
      <c r="T32" s="192">
        <v>0.15</v>
      </c>
      <c r="U32" s="190">
        <v>0.15</v>
      </c>
      <c r="V32" s="193">
        <f t="shared" si="9"/>
        <v>0.15</v>
      </c>
      <c r="W32" s="166">
        <f t="shared" si="0"/>
        <v>0</v>
      </c>
      <c r="X32" s="166">
        <f t="shared" si="1"/>
        <v>0</v>
      </c>
      <c r="Y32" s="166">
        <f t="shared" si="2"/>
        <v>0</v>
      </c>
      <c r="Z32" s="166">
        <f t="shared" si="3"/>
        <v>0</v>
      </c>
      <c r="AA32" s="166">
        <f t="shared" si="4"/>
        <v>0</v>
      </c>
      <c r="AB32" s="166">
        <f t="shared" si="5"/>
        <v>0</v>
      </c>
      <c r="AC32" s="166">
        <f t="shared" si="6"/>
        <v>0</v>
      </c>
      <c r="AD32" s="166">
        <f t="shared" si="7"/>
        <v>0</v>
      </c>
      <c r="AE32" s="166">
        <f t="shared" si="8"/>
        <v>0</v>
      </c>
    </row>
    <row r="33" spans="3:31" x14ac:dyDescent="0.2">
      <c r="C33" s="297"/>
      <c r="D33" s="157" t="s">
        <v>111</v>
      </c>
      <c r="E33" s="158" t="s">
        <v>112</v>
      </c>
      <c r="F33" s="211" t="s">
        <v>113</v>
      </c>
      <c r="G33" s="5">
        <v>652</v>
      </c>
      <c r="H33" s="4">
        <v>654</v>
      </c>
      <c r="I33" s="4">
        <v>756</v>
      </c>
      <c r="J33" s="2">
        <v>858</v>
      </c>
      <c r="K33" s="2">
        <v>860</v>
      </c>
      <c r="L33" s="2">
        <v>1000</v>
      </c>
      <c r="M33" s="2">
        <v>1020</v>
      </c>
      <c r="N33" s="2">
        <v>1040.4000000000001</v>
      </c>
      <c r="O33" s="195">
        <v>1061.2080000000001</v>
      </c>
      <c r="P33" s="160"/>
      <c r="Q33" s="161" t="s">
        <v>114</v>
      </c>
      <c r="R33" s="162">
        <v>2.6</v>
      </c>
      <c r="S33" s="163">
        <v>2.6</v>
      </c>
      <c r="T33" s="164">
        <v>2.6</v>
      </c>
      <c r="U33" s="162">
        <v>2.6</v>
      </c>
      <c r="V33" s="165">
        <f t="shared" si="9"/>
        <v>2.6</v>
      </c>
      <c r="W33" s="166">
        <f t="shared" si="0"/>
        <v>1695.2</v>
      </c>
      <c r="X33" s="166">
        <f t="shared" si="1"/>
        <v>1700.4</v>
      </c>
      <c r="Y33" s="166">
        <f t="shared" si="2"/>
        <v>1965.6000000000001</v>
      </c>
      <c r="Z33" s="166">
        <f t="shared" si="3"/>
        <v>2230.8000000000002</v>
      </c>
      <c r="AA33" s="166">
        <f t="shared" si="4"/>
        <v>2236</v>
      </c>
      <c r="AB33" s="166">
        <f t="shared" si="5"/>
        <v>2600</v>
      </c>
      <c r="AC33" s="166">
        <f t="shared" si="6"/>
        <v>2652</v>
      </c>
      <c r="AD33" s="166">
        <f t="shared" si="7"/>
        <v>2705.0400000000004</v>
      </c>
      <c r="AE33" s="166">
        <f t="shared" si="8"/>
        <v>2759.1408000000001</v>
      </c>
    </row>
    <row r="34" spans="3:31" x14ac:dyDescent="0.2">
      <c r="C34" s="297"/>
      <c r="D34" s="157"/>
      <c r="E34" s="158" t="s">
        <v>115</v>
      </c>
      <c r="F34" s="211" t="s">
        <v>116</v>
      </c>
      <c r="G34" s="5"/>
      <c r="H34" s="4"/>
      <c r="I34" s="4"/>
      <c r="J34" s="2"/>
      <c r="K34" s="2"/>
      <c r="L34" s="2"/>
      <c r="M34" s="2">
        <v>0</v>
      </c>
      <c r="N34" s="2">
        <v>0</v>
      </c>
      <c r="O34" s="195">
        <v>0</v>
      </c>
      <c r="P34" s="160"/>
      <c r="Q34" s="167" t="s">
        <v>114</v>
      </c>
      <c r="R34" s="168">
        <v>2.6</v>
      </c>
      <c r="S34" s="169">
        <v>2.6</v>
      </c>
      <c r="T34" s="170">
        <v>2.6</v>
      </c>
      <c r="U34" s="168">
        <v>2.6</v>
      </c>
      <c r="V34" s="171">
        <f t="shared" si="9"/>
        <v>2.6</v>
      </c>
      <c r="W34" s="166">
        <f t="shared" si="0"/>
        <v>0</v>
      </c>
      <c r="X34" s="166">
        <f t="shared" si="1"/>
        <v>0</v>
      </c>
      <c r="Y34" s="166">
        <f t="shared" si="2"/>
        <v>0</v>
      </c>
      <c r="Z34" s="166">
        <f t="shared" si="3"/>
        <v>0</v>
      </c>
      <c r="AA34" s="166">
        <f t="shared" si="4"/>
        <v>0</v>
      </c>
      <c r="AB34" s="166">
        <f t="shared" si="5"/>
        <v>0</v>
      </c>
      <c r="AC34" s="166">
        <f t="shared" si="6"/>
        <v>0</v>
      </c>
      <c r="AD34" s="166">
        <f t="shared" si="7"/>
        <v>0</v>
      </c>
      <c r="AE34" s="166">
        <f t="shared" si="8"/>
        <v>0</v>
      </c>
    </row>
    <row r="35" spans="3:31" x14ac:dyDescent="0.2">
      <c r="C35" s="297"/>
      <c r="D35" s="157"/>
      <c r="E35" s="158" t="s">
        <v>117</v>
      </c>
      <c r="F35" s="211" t="s">
        <v>118</v>
      </c>
      <c r="G35" s="5"/>
      <c r="H35" s="4"/>
      <c r="I35" s="4"/>
      <c r="J35" s="2"/>
      <c r="K35" s="2"/>
      <c r="L35" s="2"/>
      <c r="M35" s="2">
        <v>0</v>
      </c>
      <c r="N35" s="2">
        <v>0</v>
      </c>
      <c r="O35" s="195">
        <v>0</v>
      </c>
      <c r="P35" s="160"/>
      <c r="Q35" s="167" t="s">
        <v>114</v>
      </c>
      <c r="R35" s="168">
        <v>2.6</v>
      </c>
      <c r="S35" s="169">
        <v>2.6</v>
      </c>
      <c r="T35" s="170">
        <v>2.6</v>
      </c>
      <c r="U35" s="168">
        <v>2.6</v>
      </c>
      <c r="V35" s="171">
        <f t="shared" si="9"/>
        <v>2.6</v>
      </c>
      <c r="W35" s="166">
        <f t="shared" si="0"/>
        <v>0</v>
      </c>
      <c r="X35" s="166">
        <f t="shared" si="1"/>
        <v>0</v>
      </c>
      <c r="Y35" s="166">
        <f t="shared" si="2"/>
        <v>0</v>
      </c>
      <c r="Z35" s="166">
        <f t="shared" si="3"/>
        <v>0</v>
      </c>
      <c r="AA35" s="166">
        <f t="shared" si="4"/>
        <v>0</v>
      </c>
      <c r="AB35" s="166">
        <f t="shared" si="5"/>
        <v>0</v>
      </c>
      <c r="AC35" s="166">
        <f t="shared" si="6"/>
        <v>0</v>
      </c>
      <c r="AD35" s="166">
        <f t="shared" si="7"/>
        <v>0</v>
      </c>
      <c r="AE35" s="166">
        <f t="shared" si="8"/>
        <v>0</v>
      </c>
    </row>
    <row r="36" spans="3:31" x14ac:dyDescent="0.2">
      <c r="C36" s="297"/>
      <c r="D36" s="157"/>
      <c r="E36" s="158" t="s">
        <v>119</v>
      </c>
      <c r="F36" s="211" t="s">
        <v>120</v>
      </c>
      <c r="G36" s="5">
        <v>1919</v>
      </c>
      <c r="H36" s="4">
        <v>1924</v>
      </c>
      <c r="I36" s="4">
        <v>1930</v>
      </c>
      <c r="J36" s="2">
        <v>1936</v>
      </c>
      <c r="K36" s="2">
        <v>1942</v>
      </c>
      <c r="L36" s="2">
        <v>2100</v>
      </c>
      <c r="M36" s="2">
        <v>2142</v>
      </c>
      <c r="N36" s="2">
        <v>2184.84</v>
      </c>
      <c r="O36" s="195">
        <v>2228.5368000000003</v>
      </c>
      <c r="P36" s="160"/>
      <c r="Q36" s="167" t="s">
        <v>114</v>
      </c>
      <c r="R36" s="168">
        <v>2.6</v>
      </c>
      <c r="S36" s="169">
        <v>2.6</v>
      </c>
      <c r="T36" s="170">
        <v>2.6</v>
      </c>
      <c r="U36" s="168">
        <v>2.6</v>
      </c>
      <c r="V36" s="171">
        <f t="shared" si="9"/>
        <v>2.6</v>
      </c>
      <c r="W36" s="166">
        <f t="shared" si="0"/>
        <v>4989.4000000000005</v>
      </c>
      <c r="X36" s="166">
        <f t="shared" si="1"/>
        <v>5002.4000000000005</v>
      </c>
      <c r="Y36" s="166">
        <f t="shared" si="2"/>
        <v>5018</v>
      </c>
      <c r="Z36" s="166">
        <f t="shared" si="3"/>
        <v>5033.6000000000004</v>
      </c>
      <c r="AA36" s="166">
        <f t="shared" si="4"/>
        <v>5049.2</v>
      </c>
      <c r="AB36" s="166">
        <f t="shared" si="5"/>
        <v>5460</v>
      </c>
      <c r="AC36" s="166">
        <f t="shared" si="6"/>
        <v>5569.2</v>
      </c>
      <c r="AD36" s="166">
        <f t="shared" si="7"/>
        <v>5680.5840000000007</v>
      </c>
      <c r="AE36" s="166">
        <f t="shared" si="8"/>
        <v>5794.1956800000007</v>
      </c>
    </row>
    <row r="37" spans="3:31" x14ac:dyDescent="0.2">
      <c r="C37" s="297"/>
      <c r="D37" s="157"/>
      <c r="E37" s="158" t="s">
        <v>121</v>
      </c>
      <c r="F37" s="211" t="s">
        <v>122</v>
      </c>
      <c r="G37" s="5"/>
      <c r="H37" s="4"/>
      <c r="I37" s="4"/>
      <c r="J37" s="2"/>
      <c r="K37" s="2"/>
      <c r="L37" s="2"/>
      <c r="M37" s="2">
        <v>0</v>
      </c>
      <c r="N37" s="2">
        <v>0</v>
      </c>
      <c r="O37" s="195">
        <v>0</v>
      </c>
      <c r="P37" s="160"/>
      <c r="Q37" s="167" t="s">
        <v>114</v>
      </c>
      <c r="R37" s="168">
        <v>2.6</v>
      </c>
      <c r="S37" s="169">
        <v>2.6</v>
      </c>
      <c r="T37" s="170">
        <v>2.6</v>
      </c>
      <c r="U37" s="168">
        <v>2.6</v>
      </c>
      <c r="V37" s="171">
        <f t="shared" si="9"/>
        <v>2.6</v>
      </c>
      <c r="W37" s="166">
        <f t="shared" si="0"/>
        <v>0</v>
      </c>
      <c r="X37" s="166">
        <f t="shared" si="1"/>
        <v>0</v>
      </c>
      <c r="Y37" s="166">
        <f t="shared" si="2"/>
        <v>0</v>
      </c>
      <c r="Z37" s="166">
        <f t="shared" si="3"/>
        <v>0</v>
      </c>
      <c r="AA37" s="166">
        <f t="shared" si="4"/>
        <v>0</v>
      </c>
      <c r="AB37" s="166">
        <f t="shared" si="5"/>
        <v>0</v>
      </c>
      <c r="AC37" s="166">
        <f t="shared" si="6"/>
        <v>0</v>
      </c>
      <c r="AD37" s="166">
        <f t="shared" si="7"/>
        <v>0</v>
      </c>
      <c r="AE37" s="166">
        <f t="shared" si="8"/>
        <v>0</v>
      </c>
    </row>
    <row r="38" spans="3:31" x14ac:dyDescent="0.2">
      <c r="C38" s="297"/>
      <c r="D38" s="157"/>
      <c r="E38" s="158" t="s">
        <v>123</v>
      </c>
      <c r="F38" s="211" t="s">
        <v>124</v>
      </c>
      <c r="G38" s="5"/>
      <c r="H38" s="4"/>
      <c r="I38" s="4"/>
      <c r="J38" s="2"/>
      <c r="K38" s="2"/>
      <c r="L38" s="2"/>
      <c r="M38" s="2">
        <v>0</v>
      </c>
      <c r="N38" s="2">
        <v>0</v>
      </c>
      <c r="O38" s="195">
        <v>0</v>
      </c>
      <c r="P38" s="160"/>
      <c r="Q38" s="167" t="s">
        <v>114</v>
      </c>
      <c r="R38" s="168">
        <v>2.6</v>
      </c>
      <c r="S38" s="169">
        <v>2.6</v>
      </c>
      <c r="T38" s="170">
        <v>2.6</v>
      </c>
      <c r="U38" s="168">
        <v>2.6</v>
      </c>
      <c r="V38" s="171">
        <f t="shared" si="9"/>
        <v>2.6</v>
      </c>
      <c r="W38" s="166">
        <f t="shared" si="0"/>
        <v>0</v>
      </c>
      <c r="X38" s="166">
        <f t="shared" si="1"/>
        <v>0</v>
      </c>
      <c r="Y38" s="166">
        <f t="shared" si="2"/>
        <v>0</v>
      </c>
      <c r="Z38" s="166">
        <f t="shared" si="3"/>
        <v>0</v>
      </c>
      <c r="AA38" s="166">
        <f t="shared" si="4"/>
        <v>0</v>
      </c>
      <c r="AB38" s="166">
        <f t="shared" si="5"/>
        <v>0</v>
      </c>
      <c r="AC38" s="166">
        <f t="shared" si="6"/>
        <v>0</v>
      </c>
      <c r="AD38" s="166">
        <f t="shared" si="7"/>
        <v>0</v>
      </c>
      <c r="AE38" s="166">
        <f t="shared" si="8"/>
        <v>0</v>
      </c>
    </row>
    <row r="39" spans="3:31" x14ac:dyDescent="0.2">
      <c r="C39" s="297"/>
      <c r="D39" s="157"/>
      <c r="E39" s="158" t="s">
        <v>125</v>
      </c>
      <c r="F39" s="211" t="s">
        <v>126</v>
      </c>
      <c r="G39" s="5"/>
      <c r="H39" s="4"/>
      <c r="I39" s="4"/>
      <c r="J39" s="2"/>
      <c r="K39" s="2"/>
      <c r="L39" s="2"/>
      <c r="M39" s="2">
        <v>0</v>
      </c>
      <c r="N39" s="2">
        <v>0</v>
      </c>
      <c r="O39" s="195">
        <v>0</v>
      </c>
      <c r="P39" s="160"/>
      <c r="Q39" s="167" t="s">
        <v>114</v>
      </c>
      <c r="R39" s="168">
        <v>2.6</v>
      </c>
      <c r="S39" s="169">
        <v>2.6</v>
      </c>
      <c r="T39" s="170">
        <v>2.6</v>
      </c>
      <c r="U39" s="168">
        <v>2.6</v>
      </c>
      <c r="V39" s="171">
        <f t="shared" si="9"/>
        <v>2.6</v>
      </c>
      <c r="W39" s="166">
        <f t="shared" si="0"/>
        <v>0</v>
      </c>
      <c r="X39" s="166">
        <f t="shared" si="1"/>
        <v>0</v>
      </c>
      <c r="Y39" s="166">
        <f t="shared" si="2"/>
        <v>0</v>
      </c>
      <c r="Z39" s="166">
        <f t="shared" si="3"/>
        <v>0</v>
      </c>
      <c r="AA39" s="166">
        <f t="shared" si="4"/>
        <v>0</v>
      </c>
      <c r="AB39" s="166">
        <f t="shared" si="5"/>
        <v>0</v>
      </c>
      <c r="AC39" s="166">
        <f t="shared" si="6"/>
        <v>0</v>
      </c>
      <c r="AD39" s="166">
        <f t="shared" si="7"/>
        <v>0</v>
      </c>
      <c r="AE39" s="166">
        <f t="shared" si="8"/>
        <v>0</v>
      </c>
    </row>
    <row r="40" spans="3:31" x14ac:dyDescent="0.2">
      <c r="C40" s="297"/>
      <c r="D40" s="157"/>
      <c r="E40" s="158" t="s">
        <v>127</v>
      </c>
      <c r="F40" s="211" t="s">
        <v>128</v>
      </c>
      <c r="G40" s="5"/>
      <c r="H40" s="4"/>
      <c r="I40" s="4"/>
      <c r="J40" s="2"/>
      <c r="K40" s="2"/>
      <c r="L40" s="2"/>
      <c r="M40" s="2">
        <v>0</v>
      </c>
      <c r="N40" s="2">
        <v>0</v>
      </c>
      <c r="O40" s="195">
        <v>0</v>
      </c>
      <c r="P40" s="160"/>
      <c r="Q40" s="167" t="s">
        <v>114</v>
      </c>
      <c r="R40" s="168">
        <v>2.6</v>
      </c>
      <c r="S40" s="169">
        <v>2.6</v>
      </c>
      <c r="T40" s="170">
        <v>2.6</v>
      </c>
      <c r="U40" s="168">
        <v>2.6</v>
      </c>
      <c r="V40" s="171">
        <f t="shared" si="9"/>
        <v>2.6</v>
      </c>
      <c r="W40" s="166">
        <f t="shared" si="0"/>
        <v>0</v>
      </c>
      <c r="X40" s="166">
        <f t="shared" si="1"/>
        <v>0</v>
      </c>
      <c r="Y40" s="166">
        <f t="shared" si="2"/>
        <v>0</v>
      </c>
      <c r="Z40" s="166">
        <f t="shared" si="3"/>
        <v>0</v>
      </c>
      <c r="AA40" s="166">
        <f t="shared" si="4"/>
        <v>0</v>
      </c>
      <c r="AB40" s="166">
        <f t="shared" si="5"/>
        <v>0</v>
      </c>
      <c r="AC40" s="166">
        <f t="shared" si="6"/>
        <v>0</v>
      </c>
      <c r="AD40" s="166">
        <f t="shared" si="7"/>
        <v>0</v>
      </c>
      <c r="AE40" s="166">
        <f t="shared" si="8"/>
        <v>0</v>
      </c>
    </row>
    <row r="41" spans="3:31" x14ac:dyDescent="0.2">
      <c r="C41" s="297"/>
      <c r="D41" s="157"/>
      <c r="E41" s="158" t="s">
        <v>129</v>
      </c>
      <c r="F41" s="211" t="s">
        <v>130</v>
      </c>
      <c r="G41" s="5"/>
      <c r="H41" s="4"/>
      <c r="I41" s="4"/>
      <c r="J41" s="2"/>
      <c r="K41" s="2"/>
      <c r="L41" s="2"/>
      <c r="M41" s="2">
        <v>0</v>
      </c>
      <c r="N41" s="2">
        <v>0</v>
      </c>
      <c r="O41" s="195">
        <v>0</v>
      </c>
      <c r="P41" s="160"/>
      <c r="Q41" s="167" t="s">
        <v>114</v>
      </c>
      <c r="R41" s="168">
        <v>2.6</v>
      </c>
      <c r="S41" s="169">
        <v>2.6</v>
      </c>
      <c r="T41" s="170">
        <v>2.6</v>
      </c>
      <c r="U41" s="168">
        <v>2.6</v>
      </c>
      <c r="V41" s="171">
        <f t="shared" si="9"/>
        <v>2.6</v>
      </c>
      <c r="W41" s="166">
        <f t="shared" si="0"/>
        <v>0</v>
      </c>
      <c r="X41" s="166">
        <f t="shared" si="1"/>
        <v>0</v>
      </c>
      <c r="Y41" s="166">
        <f t="shared" si="2"/>
        <v>0</v>
      </c>
      <c r="Z41" s="166">
        <f t="shared" si="3"/>
        <v>0</v>
      </c>
      <c r="AA41" s="166">
        <f t="shared" si="4"/>
        <v>0</v>
      </c>
      <c r="AB41" s="166">
        <f t="shared" si="5"/>
        <v>0</v>
      </c>
      <c r="AC41" s="166">
        <f t="shared" si="6"/>
        <v>0</v>
      </c>
      <c r="AD41" s="166">
        <f t="shared" si="7"/>
        <v>0</v>
      </c>
      <c r="AE41" s="166">
        <f t="shared" si="8"/>
        <v>0</v>
      </c>
    </row>
    <row r="42" spans="3:31" x14ac:dyDescent="0.2">
      <c r="C42" s="297"/>
      <c r="D42" s="157"/>
      <c r="E42" s="158" t="s">
        <v>131</v>
      </c>
      <c r="F42" s="211" t="s">
        <v>132</v>
      </c>
      <c r="G42" s="1"/>
      <c r="H42" s="4"/>
      <c r="I42" s="4"/>
      <c r="J42" s="2"/>
      <c r="K42" s="2"/>
      <c r="L42" s="2"/>
      <c r="M42" s="2">
        <v>0</v>
      </c>
      <c r="N42" s="2">
        <v>0</v>
      </c>
      <c r="O42" s="195">
        <v>0</v>
      </c>
      <c r="P42" s="160"/>
      <c r="Q42" s="167" t="s">
        <v>114</v>
      </c>
      <c r="R42" s="168">
        <v>2.6</v>
      </c>
      <c r="S42" s="169">
        <v>2.6</v>
      </c>
      <c r="T42" s="170">
        <v>2.6</v>
      </c>
      <c r="U42" s="168">
        <v>2.6</v>
      </c>
      <c r="V42" s="171">
        <f t="shared" si="9"/>
        <v>2.6</v>
      </c>
      <c r="W42" s="166">
        <f t="shared" si="0"/>
        <v>0</v>
      </c>
      <c r="X42" s="166">
        <f t="shared" si="1"/>
        <v>0</v>
      </c>
      <c r="Y42" s="166">
        <f t="shared" si="2"/>
        <v>0</v>
      </c>
      <c r="Z42" s="166">
        <f t="shared" si="3"/>
        <v>0</v>
      </c>
      <c r="AA42" s="166">
        <f t="shared" si="4"/>
        <v>0</v>
      </c>
      <c r="AB42" s="166">
        <f t="shared" si="5"/>
        <v>0</v>
      </c>
      <c r="AC42" s="166">
        <f t="shared" si="6"/>
        <v>0</v>
      </c>
      <c r="AD42" s="166">
        <f t="shared" si="7"/>
        <v>0</v>
      </c>
      <c r="AE42" s="166">
        <f t="shared" si="8"/>
        <v>0</v>
      </c>
    </row>
    <row r="43" spans="3:31" x14ac:dyDescent="0.2">
      <c r="C43" s="297"/>
      <c r="D43" s="157"/>
      <c r="E43" s="158" t="s">
        <v>133</v>
      </c>
      <c r="F43" s="211" t="s">
        <v>134</v>
      </c>
      <c r="G43" s="5"/>
      <c r="H43" s="4"/>
      <c r="I43" s="4"/>
      <c r="J43" s="2"/>
      <c r="K43" s="2"/>
      <c r="L43" s="2"/>
      <c r="M43" s="2">
        <v>0</v>
      </c>
      <c r="N43" s="2">
        <v>0</v>
      </c>
      <c r="O43" s="195">
        <v>0</v>
      </c>
      <c r="P43" s="160"/>
      <c r="Q43" s="167" t="s">
        <v>114</v>
      </c>
      <c r="R43" s="168">
        <v>2.6</v>
      </c>
      <c r="S43" s="169">
        <v>2.6</v>
      </c>
      <c r="T43" s="170">
        <v>2.6</v>
      </c>
      <c r="U43" s="168">
        <v>2.6</v>
      </c>
      <c r="V43" s="171">
        <f t="shared" si="9"/>
        <v>2.6</v>
      </c>
      <c r="W43" s="166">
        <f t="shared" si="0"/>
        <v>0</v>
      </c>
      <c r="X43" s="166">
        <f t="shared" si="1"/>
        <v>0</v>
      </c>
      <c r="Y43" s="166">
        <f t="shared" si="2"/>
        <v>0</v>
      </c>
      <c r="Z43" s="166">
        <f t="shared" si="3"/>
        <v>0</v>
      </c>
      <c r="AA43" s="166">
        <f t="shared" si="4"/>
        <v>0</v>
      </c>
      <c r="AB43" s="166">
        <f t="shared" si="5"/>
        <v>0</v>
      </c>
      <c r="AC43" s="166">
        <f t="shared" si="6"/>
        <v>0</v>
      </c>
      <c r="AD43" s="166">
        <f t="shared" si="7"/>
        <v>0</v>
      </c>
      <c r="AE43" s="166">
        <f t="shared" si="8"/>
        <v>0</v>
      </c>
    </row>
    <row r="44" spans="3:31" x14ac:dyDescent="0.2">
      <c r="C44" s="297"/>
      <c r="D44" s="157"/>
      <c r="E44" s="158" t="s">
        <v>135</v>
      </c>
      <c r="F44" s="211" t="s">
        <v>136</v>
      </c>
      <c r="G44" s="5"/>
      <c r="H44" s="4"/>
      <c r="I44" s="4"/>
      <c r="J44" s="2"/>
      <c r="K44" s="2"/>
      <c r="L44" s="2"/>
      <c r="M44" s="2">
        <v>0</v>
      </c>
      <c r="N44" s="2">
        <v>0</v>
      </c>
      <c r="O44" s="195">
        <v>0</v>
      </c>
      <c r="P44" s="160"/>
      <c r="Q44" s="167" t="s">
        <v>114</v>
      </c>
      <c r="R44" s="168">
        <v>2.6</v>
      </c>
      <c r="S44" s="169">
        <v>2.6</v>
      </c>
      <c r="T44" s="170">
        <v>2.6</v>
      </c>
      <c r="U44" s="168">
        <v>2.6</v>
      </c>
      <c r="V44" s="171">
        <f t="shared" si="9"/>
        <v>2.6</v>
      </c>
      <c r="W44" s="166">
        <f t="shared" si="0"/>
        <v>0</v>
      </c>
      <c r="X44" s="166">
        <f t="shared" si="1"/>
        <v>0</v>
      </c>
      <c r="Y44" s="166">
        <f t="shared" si="2"/>
        <v>0</v>
      </c>
      <c r="Z44" s="166">
        <f t="shared" si="3"/>
        <v>0</v>
      </c>
      <c r="AA44" s="166">
        <f t="shared" si="4"/>
        <v>0</v>
      </c>
      <c r="AB44" s="166">
        <f t="shared" si="5"/>
        <v>0</v>
      </c>
      <c r="AC44" s="166">
        <f t="shared" si="6"/>
        <v>0</v>
      </c>
      <c r="AD44" s="166">
        <f t="shared" si="7"/>
        <v>0</v>
      </c>
      <c r="AE44" s="166">
        <f t="shared" si="8"/>
        <v>0</v>
      </c>
    </row>
    <row r="45" spans="3:31" x14ac:dyDescent="0.2">
      <c r="C45" s="297"/>
      <c r="D45" s="157"/>
      <c r="E45" s="158" t="s">
        <v>137</v>
      </c>
      <c r="F45" s="211" t="s">
        <v>138</v>
      </c>
      <c r="G45" s="5"/>
      <c r="H45" s="4"/>
      <c r="I45" s="4"/>
      <c r="J45" s="2"/>
      <c r="K45" s="2"/>
      <c r="L45" s="2"/>
      <c r="M45" s="2">
        <v>0</v>
      </c>
      <c r="N45" s="2">
        <v>0</v>
      </c>
      <c r="O45" s="195">
        <v>0</v>
      </c>
      <c r="P45" s="160"/>
      <c r="Q45" s="167" t="s">
        <v>114</v>
      </c>
      <c r="R45" s="168">
        <v>2.6</v>
      </c>
      <c r="S45" s="169">
        <v>2.6</v>
      </c>
      <c r="T45" s="170">
        <v>2.6</v>
      </c>
      <c r="U45" s="168">
        <v>2.6</v>
      </c>
      <c r="V45" s="171">
        <f t="shared" si="9"/>
        <v>2.6</v>
      </c>
      <c r="W45" s="166">
        <f t="shared" si="0"/>
        <v>0</v>
      </c>
      <c r="X45" s="166">
        <f t="shared" si="1"/>
        <v>0</v>
      </c>
      <c r="Y45" s="166">
        <f t="shared" si="2"/>
        <v>0</v>
      </c>
      <c r="Z45" s="166">
        <f t="shared" si="3"/>
        <v>0</v>
      </c>
      <c r="AA45" s="166">
        <f t="shared" si="4"/>
        <v>0</v>
      </c>
      <c r="AB45" s="166">
        <f t="shared" si="5"/>
        <v>0</v>
      </c>
      <c r="AC45" s="166">
        <f t="shared" si="6"/>
        <v>0</v>
      </c>
      <c r="AD45" s="166">
        <f t="shared" si="7"/>
        <v>0</v>
      </c>
      <c r="AE45" s="166">
        <f t="shared" si="8"/>
        <v>0</v>
      </c>
    </row>
    <row r="46" spans="3:31" x14ac:dyDescent="0.2">
      <c r="C46" s="297"/>
      <c r="D46" s="157"/>
      <c r="E46" s="158" t="s">
        <v>139</v>
      </c>
      <c r="F46" s="211" t="s">
        <v>140</v>
      </c>
      <c r="G46" s="5"/>
      <c r="H46" s="4"/>
      <c r="I46" s="4"/>
      <c r="J46" s="2"/>
      <c r="K46" s="2"/>
      <c r="L46" s="2"/>
      <c r="M46" s="2">
        <v>0</v>
      </c>
      <c r="N46" s="2">
        <v>0</v>
      </c>
      <c r="O46" s="195">
        <v>0</v>
      </c>
      <c r="P46" s="160"/>
      <c r="Q46" s="167" t="s">
        <v>114</v>
      </c>
      <c r="R46" s="168">
        <v>2.6</v>
      </c>
      <c r="S46" s="169">
        <v>2.6</v>
      </c>
      <c r="T46" s="170">
        <v>2.6</v>
      </c>
      <c r="U46" s="168">
        <v>2.6</v>
      </c>
      <c r="V46" s="171">
        <f t="shared" si="9"/>
        <v>2.6</v>
      </c>
      <c r="W46" s="166">
        <f t="shared" si="0"/>
        <v>0</v>
      </c>
      <c r="X46" s="166">
        <f t="shared" si="1"/>
        <v>0</v>
      </c>
      <c r="Y46" s="166">
        <f t="shared" si="2"/>
        <v>0</v>
      </c>
      <c r="Z46" s="166">
        <f t="shared" si="3"/>
        <v>0</v>
      </c>
      <c r="AA46" s="166">
        <f t="shared" si="4"/>
        <v>0</v>
      </c>
      <c r="AB46" s="166">
        <f t="shared" si="5"/>
        <v>0</v>
      </c>
      <c r="AC46" s="166">
        <f t="shared" si="6"/>
        <v>0</v>
      </c>
      <c r="AD46" s="166">
        <f t="shared" si="7"/>
        <v>0</v>
      </c>
      <c r="AE46" s="166">
        <f t="shared" si="8"/>
        <v>0</v>
      </c>
    </row>
    <row r="47" spans="3:31" x14ac:dyDescent="0.2">
      <c r="C47" s="297"/>
      <c r="D47" s="157"/>
      <c r="E47" s="158" t="s">
        <v>141</v>
      </c>
      <c r="F47" s="211" t="s">
        <v>142</v>
      </c>
      <c r="G47" s="5"/>
      <c r="H47" s="4"/>
      <c r="I47" s="4"/>
      <c r="J47" s="2"/>
      <c r="K47" s="2"/>
      <c r="L47" s="2"/>
      <c r="M47" s="2">
        <v>0</v>
      </c>
      <c r="N47" s="2">
        <v>0</v>
      </c>
      <c r="O47" s="195">
        <v>0</v>
      </c>
      <c r="P47" s="160"/>
      <c r="Q47" s="167" t="s">
        <v>114</v>
      </c>
      <c r="R47" s="168">
        <v>2.6</v>
      </c>
      <c r="S47" s="169">
        <v>2.6</v>
      </c>
      <c r="T47" s="170">
        <v>2.6</v>
      </c>
      <c r="U47" s="168">
        <v>2.6</v>
      </c>
      <c r="V47" s="171">
        <f t="shared" si="9"/>
        <v>2.6</v>
      </c>
      <c r="W47" s="166">
        <f t="shared" si="0"/>
        <v>0</v>
      </c>
      <c r="X47" s="166">
        <f t="shared" si="1"/>
        <v>0</v>
      </c>
      <c r="Y47" s="166">
        <f t="shared" si="2"/>
        <v>0</v>
      </c>
      <c r="Z47" s="166">
        <f t="shared" si="3"/>
        <v>0</v>
      </c>
      <c r="AA47" s="166">
        <f t="shared" si="4"/>
        <v>0</v>
      </c>
      <c r="AB47" s="166">
        <f t="shared" si="5"/>
        <v>0</v>
      </c>
      <c r="AC47" s="166">
        <f t="shared" si="6"/>
        <v>0</v>
      </c>
      <c r="AD47" s="166">
        <f t="shared" si="7"/>
        <v>0</v>
      </c>
      <c r="AE47" s="166">
        <f t="shared" si="8"/>
        <v>0</v>
      </c>
    </row>
    <row r="48" spans="3:31" x14ac:dyDescent="0.2">
      <c r="C48" s="297"/>
      <c r="D48" s="157"/>
      <c r="E48" s="158" t="s">
        <v>143</v>
      </c>
      <c r="F48" s="211" t="s">
        <v>144</v>
      </c>
      <c r="G48" s="5">
        <v>3066</v>
      </c>
      <c r="H48" s="4">
        <v>3075</v>
      </c>
      <c r="I48" s="4">
        <v>3185</v>
      </c>
      <c r="J48" s="2">
        <v>3094</v>
      </c>
      <c r="K48" s="2">
        <v>3303</v>
      </c>
      <c r="L48" s="2">
        <v>3500</v>
      </c>
      <c r="M48" s="2">
        <v>3570</v>
      </c>
      <c r="N48" s="2">
        <v>3641.4</v>
      </c>
      <c r="O48" s="195">
        <v>3714.2280000000001</v>
      </c>
      <c r="P48" s="160"/>
      <c r="Q48" s="167" t="s">
        <v>114</v>
      </c>
      <c r="R48" s="168">
        <v>2.6</v>
      </c>
      <c r="S48" s="169">
        <v>2.6</v>
      </c>
      <c r="T48" s="170">
        <v>2.6</v>
      </c>
      <c r="U48" s="168">
        <v>2.6</v>
      </c>
      <c r="V48" s="171">
        <f t="shared" si="9"/>
        <v>2.6</v>
      </c>
      <c r="W48" s="166">
        <f t="shared" si="0"/>
        <v>7971.6</v>
      </c>
      <c r="X48" s="166">
        <f t="shared" si="1"/>
        <v>7995</v>
      </c>
      <c r="Y48" s="166">
        <f t="shared" si="2"/>
        <v>8281</v>
      </c>
      <c r="Z48" s="166">
        <f t="shared" si="3"/>
        <v>8044.4000000000005</v>
      </c>
      <c r="AA48" s="166">
        <f t="shared" si="4"/>
        <v>8587.8000000000011</v>
      </c>
      <c r="AB48" s="166">
        <f t="shared" si="5"/>
        <v>9100</v>
      </c>
      <c r="AC48" s="166">
        <f t="shared" si="6"/>
        <v>9282</v>
      </c>
      <c r="AD48" s="166">
        <f t="shared" si="7"/>
        <v>9467.6400000000012</v>
      </c>
      <c r="AE48" s="166">
        <f t="shared" si="8"/>
        <v>9656.9928</v>
      </c>
    </row>
    <row r="49" spans="3:31" x14ac:dyDescent="0.2">
      <c r="C49" s="297"/>
      <c r="D49" s="157"/>
      <c r="E49" s="158" t="s">
        <v>145</v>
      </c>
      <c r="F49" s="211" t="s">
        <v>146</v>
      </c>
      <c r="G49" s="5"/>
      <c r="H49" s="4"/>
      <c r="I49" s="4"/>
      <c r="J49" s="2"/>
      <c r="K49" s="2"/>
      <c r="L49" s="2"/>
      <c r="M49" s="2">
        <v>0</v>
      </c>
      <c r="N49" s="2">
        <v>0</v>
      </c>
      <c r="O49" s="195">
        <v>0</v>
      </c>
      <c r="P49" s="160"/>
      <c r="Q49" s="167" t="s">
        <v>114</v>
      </c>
      <c r="R49" s="168">
        <v>2.6</v>
      </c>
      <c r="S49" s="169">
        <v>2.6</v>
      </c>
      <c r="T49" s="170">
        <v>2.6</v>
      </c>
      <c r="U49" s="168">
        <v>2.6</v>
      </c>
      <c r="V49" s="171">
        <f t="shared" si="9"/>
        <v>2.6</v>
      </c>
      <c r="W49" s="166">
        <f t="shared" si="0"/>
        <v>0</v>
      </c>
      <c r="X49" s="166">
        <f t="shared" si="1"/>
        <v>0</v>
      </c>
      <c r="Y49" s="166">
        <f t="shared" si="2"/>
        <v>0</v>
      </c>
      <c r="Z49" s="166">
        <f t="shared" si="3"/>
        <v>0</v>
      </c>
      <c r="AA49" s="166">
        <f t="shared" si="4"/>
        <v>0</v>
      </c>
      <c r="AB49" s="166">
        <f t="shared" si="5"/>
        <v>0</v>
      </c>
      <c r="AC49" s="166">
        <f t="shared" si="6"/>
        <v>0</v>
      </c>
      <c r="AD49" s="166">
        <f t="shared" si="7"/>
        <v>0</v>
      </c>
      <c r="AE49" s="166">
        <f t="shared" si="8"/>
        <v>0</v>
      </c>
    </row>
    <row r="50" spans="3:31" x14ac:dyDescent="0.2">
      <c r="C50" s="297"/>
      <c r="D50" s="157"/>
      <c r="E50" s="158" t="s">
        <v>147</v>
      </c>
      <c r="F50" s="211" t="s">
        <v>148</v>
      </c>
      <c r="G50" s="1"/>
      <c r="H50" s="4"/>
      <c r="I50" s="4"/>
      <c r="J50" s="2"/>
      <c r="K50" s="2"/>
      <c r="L50" s="2"/>
      <c r="M50" s="2">
        <v>0</v>
      </c>
      <c r="N50" s="2">
        <v>0</v>
      </c>
      <c r="O50" s="195">
        <v>0</v>
      </c>
      <c r="P50" s="160"/>
      <c r="Q50" s="167" t="s">
        <v>114</v>
      </c>
      <c r="R50" s="168">
        <v>2.6</v>
      </c>
      <c r="S50" s="169">
        <v>2.6</v>
      </c>
      <c r="T50" s="170">
        <v>2.6</v>
      </c>
      <c r="U50" s="168">
        <v>2.6</v>
      </c>
      <c r="V50" s="171">
        <f t="shared" si="9"/>
        <v>2.6</v>
      </c>
      <c r="W50" s="166">
        <f t="shared" si="0"/>
        <v>0</v>
      </c>
      <c r="X50" s="166">
        <f t="shared" si="1"/>
        <v>0</v>
      </c>
      <c r="Y50" s="166">
        <f t="shared" si="2"/>
        <v>0</v>
      </c>
      <c r="Z50" s="166">
        <f t="shared" si="3"/>
        <v>0</v>
      </c>
      <c r="AA50" s="166">
        <f t="shared" si="4"/>
        <v>0</v>
      </c>
      <c r="AB50" s="166">
        <f t="shared" si="5"/>
        <v>0</v>
      </c>
      <c r="AC50" s="166">
        <f t="shared" si="6"/>
        <v>0</v>
      </c>
      <c r="AD50" s="166">
        <f t="shared" si="7"/>
        <v>0</v>
      </c>
      <c r="AE50" s="166">
        <f t="shared" si="8"/>
        <v>0</v>
      </c>
    </row>
    <row r="51" spans="3:31" x14ac:dyDescent="0.2">
      <c r="C51" s="297"/>
      <c r="D51" s="157"/>
      <c r="E51" s="158" t="s">
        <v>149</v>
      </c>
      <c r="F51" s="211" t="s">
        <v>150</v>
      </c>
      <c r="G51" s="5"/>
      <c r="H51" s="4"/>
      <c r="I51" s="4"/>
      <c r="J51" s="2"/>
      <c r="K51" s="2"/>
      <c r="L51" s="2"/>
      <c r="M51" s="2">
        <v>0</v>
      </c>
      <c r="N51" s="2">
        <v>0</v>
      </c>
      <c r="O51" s="195">
        <v>0</v>
      </c>
      <c r="P51" s="160"/>
      <c r="Q51" s="167" t="s">
        <v>114</v>
      </c>
      <c r="R51" s="168">
        <v>2.6</v>
      </c>
      <c r="S51" s="169">
        <v>2.6</v>
      </c>
      <c r="T51" s="170">
        <v>2.6</v>
      </c>
      <c r="U51" s="168">
        <v>2.6</v>
      </c>
      <c r="V51" s="171">
        <f t="shared" si="9"/>
        <v>2.6</v>
      </c>
      <c r="W51" s="166">
        <f t="shared" si="0"/>
        <v>0</v>
      </c>
      <c r="X51" s="166">
        <f t="shared" si="1"/>
        <v>0</v>
      </c>
      <c r="Y51" s="166">
        <f t="shared" si="2"/>
        <v>0</v>
      </c>
      <c r="Z51" s="166">
        <f t="shared" si="3"/>
        <v>0</v>
      </c>
      <c r="AA51" s="166">
        <f t="shared" si="4"/>
        <v>0</v>
      </c>
      <c r="AB51" s="166">
        <f t="shared" si="5"/>
        <v>0</v>
      </c>
      <c r="AC51" s="166">
        <f t="shared" si="6"/>
        <v>0</v>
      </c>
      <c r="AD51" s="166">
        <f t="shared" si="7"/>
        <v>0</v>
      </c>
      <c r="AE51" s="166">
        <f t="shared" si="8"/>
        <v>0</v>
      </c>
    </row>
    <row r="52" spans="3:31" x14ac:dyDescent="0.2">
      <c r="C52" s="297"/>
      <c r="D52" s="157"/>
      <c r="E52" s="158" t="s">
        <v>151</v>
      </c>
      <c r="F52" s="211" t="s">
        <v>152</v>
      </c>
      <c r="G52" s="5"/>
      <c r="H52" s="4"/>
      <c r="I52" s="4"/>
      <c r="J52" s="2"/>
      <c r="K52" s="2"/>
      <c r="L52" s="2"/>
      <c r="M52" s="2">
        <v>0</v>
      </c>
      <c r="N52" s="2">
        <v>0</v>
      </c>
      <c r="O52" s="195">
        <v>0</v>
      </c>
      <c r="P52" s="160"/>
      <c r="Q52" s="167" t="s">
        <v>114</v>
      </c>
      <c r="R52" s="168">
        <v>2.6</v>
      </c>
      <c r="S52" s="169">
        <v>2.6</v>
      </c>
      <c r="T52" s="170">
        <v>2.6</v>
      </c>
      <c r="U52" s="168">
        <v>2.6</v>
      </c>
      <c r="V52" s="171">
        <f t="shared" si="9"/>
        <v>2.6</v>
      </c>
      <c r="W52" s="166">
        <f t="shared" si="0"/>
        <v>0</v>
      </c>
      <c r="X52" s="166">
        <f t="shared" si="1"/>
        <v>0</v>
      </c>
      <c r="Y52" s="166">
        <f t="shared" si="2"/>
        <v>0</v>
      </c>
      <c r="Z52" s="166">
        <f t="shared" si="3"/>
        <v>0</v>
      </c>
      <c r="AA52" s="166">
        <f t="shared" si="4"/>
        <v>0</v>
      </c>
      <c r="AB52" s="166">
        <f t="shared" si="5"/>
        <v>0</v>
      </c>
      <c r="AC52" s="166">
        <f t="shared" si="6"/>
        <v>0</v>
      </c>
      <c r="AD52" s="166">
        <f t="shared" si="7"/>
        <v>0</v>
      </c>
      <c r="AE52" s="166">
        <f t="shared" si="8"/>
        <v>0</v>
      </c>
    </row>
    <row r="53" spans="3:31" x14ac:dyDescent="0.2">
      <c r="C53" s="297"/>
      <c r="D53" s="157"/>
      <c r="E53" s="158" t="s">
        <v>153</v>
      </c>
      <c r="F53" s="211" t="s">
        <v>154</v>
      </c>
      <c r="G53" s="5"/>
      <c r="H53" s="4"/>
      <c r="I53" s="4"/>
      <c r="J53" s="2"/>
      <c r="K53" s="2"/>
      <c r="L53" s="2"/>
      <c r="M53" s="2">
        <v>0</v>
      </c>
      <c r="N53" s="2">
        <v>0</v>
      </c>
      <c r="O53" s="195">
        <v>0</v>
      </c>
      <c r="P53" s="160"/>
      <c r="Q53" s="167" t="s">
        <v>114</v>
      </c>
      <c r="R53" s="168">
        <v>2.6</v>
      </c>
      <c r="S53" s="169">
        <v>2.6</v>
      </c>
      <c r="T53" s="170">
        <v>2.6</v>
      </c>
      <c r="U53" s="168">
        <v>2.6</v>
      </c>
      <c r="V53" s="171">
        <f t="shared" si="9"/>
        <v>2.6</v>
      </c>
      <c r="W53" s="166">
        <f t="shared" si="0"/>
        <v>0</v>
      </c>
      <c r="X53" s="166">
        <f t="shared" si="1"/>
        <v>0</v>
      </c>
      <c r="Y53" s="166">
        <f t="shared" si="2"/>
        <v>0</v>
      </c>
      <c r="Z53" s="166">
        <f t="shared" si="3"/>
        <v>0</v>
      </c>
      <c r="AA53" s="166">
        <f t="shared" si="4"/>
        <v>0</v>
      </c>
      <c r="AB53" s="166">
        <f t="shared" si="5"/>
        <v>0</v>
      </c>
      <c r="AC53" s="166">
        <f t="shared" si="6"/>
        <v>0</v>
      </c>
      <c r="AD53" s="166">
        <f t="shared" si="7"/>
        <v>0</v>
      </c>
      <c r="AE53" s="166">
        <f t="shared" si="8"/>
        <v>0</v>
      </c>
    </row>
    <row r="54" spans="3:31" x14ac:dyDescent="0.2">
      <c r="C54" s="297"/>
      <c r="D54" s="157"/>
      <c r="E54" s="158" t="s">
        <v>155</v>
      </c>
      <c r="F54" s="211" t="s">
        <v>156</v>
      </c>
      <c r="G54" s="1"/>
      <c r="H54" s="4"/>
      <c r="I54" s="4"/>
      <c r="J54" s="2"/>
      <c r="K54" s="2"/>
      <c r="L54" s="2"/>
      <c r="M54" s="2">
        <v>0</v>
      </c>
      <c r="N54" s="2">
        <v>0</v>
      </c>
      <c r="O54" s="195">
        <v>0</v>
      </c>
      <c r="P54" s="160"/>
      <c r="Q54" s="167" t="s">
        <v>114</v>
      </c>
      <c r="R54" s="168">
        <v>2.6</v>
      </c>
      <c r="S54" s="169">
        <v>2.6</v>
      </c>
      <c r="T54" s="170">
        <v>2.6</v>
      </c>
      <c r="U54" s="168">
        <v>2.6</v>
      </c>
      <c r="V54" s="171">
        <f t="shared" si="9"/>
        <v>2.6</v>
      </c>
      <c r="W54" s="166">
        <f t="shared" si="0"/>
        <v>0</v>
      </c>
      <c r="X54" s="166">
        <f t="shared" si="1"/>
        <v>0</v>
      </c>
      <c r="Y54" s="166">
        <f t="shared" si="2"/>
        <v>0</v>
      </c>
      <c r="Z54" s="166">
        <f t="shared" si="3"/>
        <v>0</v>
      </c>
      <c r="AA54" s="166">
        <f t="shared" si="4"/>
        <v>0</v>
      </c>
      <c r="AB54" s="166">
        <f t="shared" si="5"/>
        <v>0</v>
      </c>
      <c r="AC54" s="166">
        <f t="shared" si="6"/>
        <v>0</v>
      </c>
      <c r="AD54" s="166">
        <f t="shared" si="7"/>
        <v>0</v>
      </c>
      <c r="AE54" s="166">
        <f t="shared" si="8"/>
        <v>0</v>
      </c>
    </row>
    <row r="55" spans="3:31" x14ac:dyDescent="0.2">
      <c r="C55" s="297"/>
      <c r="D55" s="157"/>
      <c r="E55" s="158" t="s">
        <v>157</v>
      </c>
      <c r="F55" s="211" t="s">
        <v>158</v>
      </c>
      <c r="G55" s="1"/>
      <c r="H55" s="4"/>
      <c r="I55" s="4"/>
      <c r="J55" s="2"/>
      <c r="K55" s="2"/>
      <c r="L55" s="2"/>
      <c r="M55" s="2">
        <v>0</v>
      </c>
      <c r="N55" s="2">
        <v>0</v>
      </c>
      <c r="O55" s="195">
        <v>0</v>
      </c>
      <c r="P55" s="160"/>
      <c r="Q55" s="167" t="s">
        <v>114</v>
      </c>
      <c r="R55" s="168">
        <v>2.6</v>
      </c>
      <c r="S55" s="169">
        <v>2.6</v>
      </c>
      <c r="T55" s="170">
        <v>2.6</v>
      </c>
      <c r="U55" s="168">
        <v>2.6</v>
      </c>
      <c r="V55" s="171">
        <f t="shared" si="9"/>
        <v>2.6</v>
      </c>
      <c r="W55" s="166">
        <f t="shared" si="0"/>
        <v>0</v>
      </c>
      <c r="X55" s="166">
        <f t="shared" si="1"/>
        <v>0</v>
      </c>
      <c r="Y55" s="166">
        <f t="shared" si="2"/>
        <v>0</v>
      </c>
      <c r="Z55" s="166">
        <f t="shared" si="3"/>
        <v>0</v>
      </c>
      <c r="AA55" s="166">
        <f t="shared" si="4"/>
        <v>0</v>
      </c>
      <c r="AB55" s="166">
        <f t="shared" si="5"/>
        <v>0</v>
      </c>
      <c r="AC55" s="166">
        <f t="shared" si="6"/>
        <v>0</v>
      </c>
      <c r="AD55" s="166">
        <f t="shared" si="7"/>
        <v>0</v>
      </c>
      <c r="AE55" s="166">
        <f t="shared" si="8"/>
        <v>0</v>
      </c>
    </row>
    <row r="56" spans="3:31" x14ac:dyDescent="0.2">
      <c r="C56" s="297"/>
      <c r="D56" s="157"/>
      <c r="E56" s="212" t="s">
        <v>159</v>
      </c>
      <c r="F56" s="211" t="s">
        <v>160</v>
      </c>
      <c r="G56" s="5">
        <v>4707</v>
      </c>
      <c r="H56" s="4">
        <v>4721</v>
      </c>
      <c r="I56" s="4">
        <v>4735</v>
      </c>
      <c r="J56" s="2">
        <v>4950</v>
      </c>
      <c r="K56" s="2">
        <v>5145</v>
      </c>
      <c r="L56" s="2">
        <v>8000</v>
      </c>
      <c r="M56" s="2">
        <v>8160</v>
      </c>
      <c r="N56" s="2">
        <v>8323.2000000000007</v>
      </c>
      <c r="O56" s="195">
        <v>8489.6640000000007</v>
      </c>
      <c r="P56" s="160"/>
      <c r="Q56" s="167" t="s">
        <v>114</v>
      </c>
      <c r="R56" s="168">
        <v>2.6</v>
      </c>
      <c r="S56" s="169">
        <v>2.6</v>
      </c>
      <c r="T56" s="170">
        <v>2.6</v>
      </c>
      <c r="U56" s="168">
        <v>2.6</v>
      </c>
      <c r="V56" s="171">
        <f t="shared" si="9"/>
        <v>2.6</v>
      </c>
      <c r="W56" s="166">
        <f t="shared" si="0"/>
        <v>12238.2</v>
      </c>
      <c r="X56" s="166">
        <f t="shared" si="1"/>
        <v>12274.6</v>
      </c>
      <c r="Y56" s="166">
        <f t="shared" si="2"/>
        <v>12311</v>
      </c>
      <c r="Z56" s="166">
        <f t="shared" si="3"/>
        <v>12870</v>
      </c>
      <c r="AA56" s="166">
        <f t="shared" si="4"/>
        <v>13377</v>
      </c>
      <c r="AB56" s="166">
        <f t="shared" si="5"/>
        <v>20800</v>
      </c>
      <c r="AC56" s="166">
        <f t="shared" si="6"/>
        <v>21216</v>
      </c>
      <c r="AD56" s="166">
        <f t="shared" si="7"/>
        <v>21640.320000000003</v>
      </c>
      <c r="AE56" s="166">
        <f t="shared" si="8"/>
        <v>22073.126400000001</v>
      </c>
    </row>
    <row r="57" spans="3:31" x14ac:dyDescent="0.2">
      <c r="C57" s="297"/>
      <c r="D57" s="157"/>
      <c r="E57" s="158" t="s">
        <v>161</v>
      </c>
      <c r="F57" s="211" t="s">
        <v>162</v>
      </c>
      <c r="G57" s="1"/>
      <c r="H57" s="4"/>
      <c r="I57" s="4"/>
      <c r="J57" s="2"/>
      <c r="K57" s="2"/>
      <c r="L57" s="2"/>
      <c r="M57" s="2">
        <v>0</v>
      </c>
      <c r="N57" s="2">
        <v>0</v>
      </c>
      <c r="O57" s="195">
        <v>0</v>
      </c>
      <c r="P57" s="160"/>
      <c r="Q57" s="167" t="s">
        <v>114</v>
      </c>
      <c r="R57" s="168">
        <v>2.6</v>
      </c>
      <c r="S57" s="169">
        <v>2.6</v>
      </c>
      <c r="T57" s="170">
        <v>2.6</v>
      </c>
      <c r="U57" s="168">
        <v>2.6</v>
      </c>
      <c r="V57" s="171">
        <f t="shared" si="9"/>
        <v>2.6</v>
      </c>
      <c r="W57" s="166">
        <f t="shared" si="0"/>
        <v>0</v>
      </c>
      <c r="X57" s="166">
        <f t="shared" si="1"/>
        <v>0</v>
      </c>
      <c r="Y57" s="166">
        <f t="shared" si="2"/>
        <v>0</v>
      </c>
      <c r="Z57" s="166">
        <f t="shared" si="3"/>
        <v>0</v>
      </c>
      <c r="AA57" s="166">
        <f t="shared" si="4"/>
        <v>0</v>
      </c>
      <c r="AB57" s="166">
        <f t="shared" si="5"/>
        <v>0</v>
      </c>
      <c r="AC57" s="166">
        <f t="shared" si="6"/>
        <v>0</v>
      </c>
      <c r="AD57" s="166">
        <f t="shared" si="7"/>
        <v>0</v>
      </c>
      <c r="AE57" s="166">
        <f t="shared" si="8"/>
        <v>0</v>
      </c>
    </row>
    <row r="58" spans="3:31" x14ac:dyDescent="0.2">
      <c r="C58" s="297"/>
      <c r="D58" s="157"/>
      <c r="E58" s="158" t="s">
        <v>163</v>
      </c>
      <c r="F58" s="211" t="s">
        <v>164</v>
      </c>
      <c r="G58" s="5"/>
      <c r="H58" s="4"/>
      <c r="I58" s="4"/>
      <c r="J58" s="2"/>
      <c r="K58" s="2"/>
      <c r="L58" s="2"/>
      <c r="M58" s="2">
        <v>0</v>
      </c>
      <c r="N58" s="2">
        <v>0</v>
      </c>
      <c r="O58" s="195">
        <v>0</v>
      </c>
      <c r="P58" s="160"/>
      <c r="Q58" s="167" t="s">
        <v>114</v>
      </c>
      <c r="R58" s="168">
        <v>2.6</v>
      </c>
      <c r="S58" s="169">
        <v>2.6</v>
      </c>
      <c r="T58" s="170">
        <v>2.6</v>
      </c>
      <c r="U58" s="168">
        <v>2.6</v>
      </c>
      <c r="V58" s="171">
        <f t="shared" si="9"/>
        <v>2.6</v>
      </c>
      <c r="W58" s="166">
        <f t="shared" si="0"/>
        <v>0</v>
      </c>
      <c r="X58" s="166">
        <f t="shared" si="1"/>
        <v>0</v>
      </c>
      <c r="Y58" s="166">
        <f t="shared" si="2"/>
        <v>0</v>
      </c>
      <c r="Z58" s="166">
        <f t="shared" si="3"/>
        <v>0</v>
      </c>
      <c r="AA58" s="166">
        <f t="shared" si="4"/>
        <v>0</v>
      </c>
      <c r="AB58" s="166">
        <f t="shared" si="5"/>
        <v>0</v>
      </c>
      <c r="AC58" s="166">
        <f t="shared" si="6"/>
        <v>0</v>
      </c>
      <c r="AD58" s="166">
        <f t="shared" si="7"/>
        <v>0</v>
      </c>
      <c r="AE58" s="166">
        <f t="shared" si="8"/>
        <v>0</v>
      </c>
    </row>
    <row r="59" spans="3:31" x14ac:dyDescent="0.2">
      <c r="C59" s="297"/>
      <c r="D59" s="157"/>
      <c r="E59" s="158" t="s">
        <v>165</v>
      </c>
      <c r="F59" s="211" t="s">
        <v>166</v>
      </c>
      <c r="G59" s="1"/>
      <c r="H59" s="4"/>
      <c r="I59" s="4"/>
      <c r="J59" s="2"/>
      <c r="K59" s="2"/>
      <c r="L59" s="2"/>
      <c r="M59" s="2">
        <v>0</v>
      </c>
      <c r="N59" s="2">
        <v>0</v>
      </c>
      <c r="O59" s="195">
        <v>0</v>
      </c>
      <c r="P59" s="160"/>
      <c r="Q59" s="167" t="s">
        <v>114</v>
      </c>
      <c r="R59" s="168">
        <v>2.6</v>
      </c>
      <c r="S59" s="169">
        <v>2.6</v>
      </c>
      <c r="T59" s="170">
        <v>2.6</v>
      </c>
      <c r="U59" s="168">
        <v>2.6</v>
      </c>
      <c r="V59" s="171">
        <f t="shared" si="9"/>
        <v>2.6</v>
      </c>
      <c r="W59" s="166">
        <f t="shared" si="0"/>
        <v>0</v>
      </c>
      <c r="X59" s="166">
        <f t="shared" si="1"/>
        <v>0</v>
      </c>
      <c r="Y59" s="166">
        <f t="shared" si="2"/>
        <v>0</v>
      </c>
      <c r="Z59" s="166">
        <f t="shared" si="3"/>
        <v>0</v>
      </c>
      <c r="AA59" s="166">
        <f t="shared" si="4"/>
        <v>0</v>
      </c>
      <c r="AB59" s="166">
        <f t="shared" si="5"/>
        <v>0</v>
      </c>
      <c r="AC59" s="166">
        <f t="shared" si="6"/>
        <v>0</v>
      </c>
      <c r="AD59" s="166">
        <f t="shared" si="7"/>
        <v>0</v>
      </c>
      <c r="AE59" s="166">
        <f t="shared" si="8"/>
        <v>0</v>
      </c>
    </row>
    <row r="60" spans="3:31" x14ac:dyDescent="0.2">
      <c r="C60" s="297"/>
      <c r="D60" s="157"/>
      <c r="E60" s="158" t="s">
        <v>167</v>
      </c>
      <c r="F60" s="213" t="s">
        <v>168</v>
      </c>
      <c r="G60" s="4">
        <v>151</v>
      </c>
      <c r="H60" s="4">
        <v>151</v>
      </c>
      <c r="I60" s="4">
        <v>120</v>
      </c>
      <c r="J60" s="2">
        <v>120</v>
      </c>
      <c r="K60" s="2">
        <v>159</v>
      </c>
      <c r="L60" s="2">
        <v>250</v>
      </c>
      <c r="M60" s="2">
        <v>255</v>
      </c>
      <c r="N60" s="2">
        <v>260.10000000000002</v>
      </c>
      <c r="O60" s="195">
        <v>265.30200000000002</v>
      </c>
      <c r="P60" s="160"/>
      <c r="Q60" s="167" t="s">
        <v>114</v>
      </c>
      <c r="R60" s="168">
        <v>2.6</v>
      </c>
      <c r="S60" s="169">
        <v>2.6</v>
      </c>
      <c r="T60" s="170">
        <v>2.6</v>
      </c>
      <c r="U60" s="168">
        <v>2.6</v>
      </c>
      <c r="V60" s="171">
        <f t="shared" si="9"/>
        <v>2.6</v>
      </c>
      <c r="W60" s="166">
        <f t="shared" si="0"/>
        <v>392.6</v>
      </c>
      <c r="X60" s="166">
        <f t="shared" si="1"/>
        <v>392.6</v>
      </c>
      <c r="Y60" s="166">
        <f t="shared" si="2"/>
        <v>312</v>
      </c>
      <c r="Z60" s="166">
        <f t="shared" si="3"/>
        <v>312</v>
      </c>
      <c r="AA60" s="166">
        <f t="shared" si="4"/>
        <v>413.40000000000003</v>
      </c>
      <c r="AB60" s="166">
        <f t="shared" si="5"/>
        <v>650</v>
      </c>
      <c r="AC60" s="166">
        <f t="shared" si="6"/>
        <v>663</v>
      </c>
      <c r="AD60" s="166">
        <f t="shared" si="7"/>
        <v>676.2600000000001</v>
      </c>
      <c r="AE60" s="166">
        <f t="shared" si="8"/>
        <v>689.78520000000003</v>
      </c>
    </row>
    <row r="61" spans="3:31" x14ac:dyDescent="0.2">
      <c r="C61" s="297"/>
      <c r="D61" s="157"/>
      <c r="E61" s="158" t="s">
        <v>169</v>
      </c>
      <c r="F61" s="211" t="s">
        <v>170</v>
      </c>
      <c r="G61" s="5">
        <v>730</v>
      </c>
      <c r="H61" s="4">
        <v>732</v>
      </c>
      <c r="I61" s="4">
        <v>734</v>
      </c>
      <c r="J61" s="2">
        <v>0</v>
      </c>
      <c r="K61" s="2">
        <v>0</v>
      </c>
      <c r="L61" s="2"/>
      <c r="M61" s="2">
        <v>0</v>
      </c>
      <c r="N61" s="2">
        <v>0</v>
      </c>
      <c r="O61" s="195">
        <v>0</v>
      </c>
      <c r="P61" s="160"/>
      <c r="Q61" s="167" t="s">
        <v>114</v>
      </c>
      <c r="R61" s="168">
        <v>2.6</v>
      </c>
      <c r="S61" s="169">
        <v>2.6</v>
      </c>
      <c r="T61" s="170">
        <v>2.6</v>
      </c>
      <c r="U61" s="168">
        <v>2.6</v>
      </c>
      <c r="V61" s="171">
        <f t="shared" si="9"/>
        <v>2.6</v>
      </c>
      <c r="W61" s="166">
        <f t="shared" si="0"/>
        <v>1898</v>
      </c>
      <c r="X61" s="166">
        <f t="shared" si="1"/>
        <v>1903.2</v>
      </c>
      <c r="Y61" s="166">
        <f t="shared" si="2"/>
        <v>1908.4</v>
      </c>
      <c r="Z61" s="166">
        <f t="shared" si="3"/>
        <v>0</v>
      </c>
      <c r="AA61" s="166">
        <f t="shared" si="4"/>
        <v>0</v>
      </c>
      <c r="AB61" s="166">
        <f t="shared" si="5"/>
        <v>0</v>
      </c>
      <c r="AC61" s="166">
        <f t="shared" si="6"/>
        <v>0</v>
      </c>
      <c r="AD61" s="166">
        <f t="shared" si="7"/>
        <v>0</v>
      </c>
      <c r="AE61" s="166">
        <f t="shared" si="8"/>
        <v>0</v>
      </c>
    </row>
    <row r="62" spans="3:31" x14ac:dyDescent="0.2">
      <c r="C62" s="297"/>
      <c r="D62" s="157"/>
      <c r="E62" s="158" t="s">
        <v>171</v>
      </c>
      <c r="F62" s="211" t="s">
        <v>172</v>
      </c>
      <c r="G62" s="1"/>
      <c r="H62" s="4"/>
      <c r="I62" s="4"/>
      <c r="J62" s="2"/>
      <c r="K62" s="2"/>
      <c r="L62" s="2"/>
      <c r="M62" s="2">
        <v>0</v>
      </c>
      <c r="N62" s="2">
        <v>0</v>
      </c>
      <c r="O62" s="195">
        <v>0</v>
      </c>
      <c r="P62" s="160"/>
      <c r="Q62" s="167" t="s">
        <v>114</v>
      </c>
      <c r="R62" s="168">
        <v>2.6</v>
      </c>
      <c r="S62" s="169">
        <v>2.6</v>
      </c>
      <c r="T62" s="170">
        <v>2.6</v>
      </c>
      <c r="U62" s="168">
        <v>2.6</v>
      </c>
      <c r="V62" s="171">
        <f t="shared" si="9"/>
        <v>2.6</v>
      </c>
      <c r="W62" s="166">
        <f t="shared" si="0"/>
        <v>0</v>
      </c>
      <c r="X62" s="166">
        <f t="shared" si="1"/>
        <v>0</v>
      </c>
      <c r="Y62" s="166">
        <f t="shared" si="2"/>
        <v>0</v>
      </c>
      <c r="Z62" s="166">
        <f t="shared" si="3"/>
        <v>0</v>
      </c>
      <c r="AA62" s="166">
        <f t="shared" si="4"/>
        <v>0</v>
      </c>
      <c r="AB62" s="166">
        <f t="shared" si="5"/>
        <v>0</v>
      </c>
      <c r="AC62" s="166">
        <f t="shared" si="6"/>
        <v>0</v>
      </c>
      <c r="AD62" s="166">
        <f t="shared" si="7"/>
        <v>0</v>
      </c>
      <c r="AE62" s="166">
        <f t="shared" si="8"/>
        <v>0</v>
      </c>
    </row>
    <row r="63" spans="3:31" x14ac:dyDescent="0.2">
      <c r="C63" s="297"/>
      <c r="D63" s="157"/>
      <c r="E63" s="158" t="s">
        <v>173</v>
      </c>
      <c r="F63" s="213" t="s">
        <v>174</v>
      </c>
      <c r="G63" s="5">
        <v>240</v>
      </c>
      <c r="H63" s="4">
        <v>241</v>
      </c>
      <c r="I63" s="4">
        <v>241</v>
      </c>
      <c r="J63" s="2">
        <v>0</v>
      </c>
      <c r="K63" s="2">
        <v>0</v>
      </c>
      <c r="L63" s="2"/>
      <c r="M63" s="2">
        <v>0</v>
      </c>
      <c r="N63" s="2">
        <v>0</v>
      </c>
      <c r="O63" s="195">
        <v>0</v>
      </c>
      <c r="P63" s="160"/>
      <c r="Q63" s="167" t="s">
        <v>114</v>
      </c>
      <c r="R63" s="168">
        <v>2.6</v>
      </c>
      <c r="S63" s="169">
        <v>2.6</v>
      </c>
      <c r="T63" s="170">
        <v>2.6</v>
      </c>
      <c r="U63" s="168">
        <v>2.6</v>
      </c>
      <c r="V63" s="171">
        <f t="shared" si="9"/>
        <v>2.6</v>
      </c>
      <c r="W63" s="166">
        <f t="shared" si="0"/>
        <v>624</v>
      </c>
      <c r="X63" s="166">
        <f t="shared" si="1"/>
        <v>626.6</v>
      </c>
      <c r="Y63" s="166">
        <f t="shared" si="2"/>
        <v>626.6</v>
      </c>
      <c r="Z63" s="166">
        <f t="shared" si="3"/>
        <v>0</v>
      </c>
      <c r="AA63" s="166">
        <f t="shared" si="4"/>
        <v>0</v>
      </c>
      <c r="AB63" s="166">
        <f t="shared" si="5"/>
        <v>0</v>
      </c>
      <c r="AC63" s="166">
        <f t="shared" si="6"/>
        <v>0</v>
      </c>
      <c r="AD63" s="166">
        <f t="shared" si="7"/>
        <v>0</v>
      </c>
      <c r="AE63" s="166">
        <f t="shared" si="8"/>
        <v>0</v>
      </c>
    </row>
    <row r="64" spans="3:31" x14ac:dyDescent="0.2">
      <c r="C64" s="297"/>
      <c r="D64" s="157"/>
      <c r="E64" s="158" t="s">
        <v>175</v>
      </c>
      <c r="F64" s="211" t="s">
        <v>176</v>
      </c>
      <c r="G64" s="1"/>
      <c r="H64" s="4"/>
      <c r="I64" s="4"/>
      <c r="J64" s="2"/>
      <c r="K64" s="2"/>
      <c r="L64" s="2"/>
      <c r="M64" s="2">
        <v>0</v>
      </c>
      <c r="N64" s="2">
        <v>0</v>
      </c>
      <c r="O64" s="195">
        <v>0</v>
      </c>
      <c r="P64" s="160"/>
      <c r="Q64" s="167" t="s">
        <v>114</v>
      </c>
      <c r="R64" s="168">
        <v>2.6</v>
      </c>
      <c r="S64" s="169">
        <v>2.6</v>
      </c>
      <c r="T64" s="170">
        <v>2.6</v>
      </c>
      <c r="U64" s="168">
        <v>2.6</v>
      </c>
      <c r="V64" s="171">
        <f t="shared" si="9"/>
        <v>2.6</v>
      </c>
      <c r="W64" s="166">
        <f t="shared" si="0"/>
        <v>0</v>
      </c>
      <c r="X64" s="166">
        <f t="shared" si="1"/>
        <v>0</v>
      </c>
      <c r="Y64" s="166">
        <f t="shared" si="2"/>
        <v>0</v>
      </c>
      <c r="Z64" s="166">
        <f t="shared" si="3"/>
        <v>0</v>
      </c>
      <c r="AA64" s="166">
        <f t="shared" si="4"/>
        <v>0</v>
      </c>
      <c r="AB64" s="166">
        <f t="shared" si="5"/>
        <v>0</v>
      </c>
      <c r="AC64" s="166">
        <f t="shared" si="6"/>
        <v>0</v>
      </c>
      <c r="AD64" s="166">
        <f t="shared" si="7"/>
        <v>0</v>
      </c>
      <c r="AE64" s="166">
        <f t="shared" si="8"/>
        <v>0</v>
      </c>
    </row>
    <row r="65" spans="3:31" x14ac:dyDescent="0.2">
      <c r="C65" s="297"/>
      <c r="D65" s="157"/>
      <c r="E65" s="158" t="s">
        <v>177</v>
      </c>
      <c r="F65" s="211" t="s">
        <v>178</v>
      </c>
      <c r="G65" s="5">
        <v>2998</v>
      </c>
      <c r="H65" s="4">
        <v>3007</v>
      </c>
      <c r="I65" s="4">
        <v>3016</v>
      </c>
      <c r="J65" s="2">
        <v>2990</v>
      </c>
      <c r="K65" s="2">
        <v>3034</v>
      </c>
      <c r="L65" s="2">
        <v>3200</v>
      </c>
      <c r="M65" s="2">
        <v>3264</v>
      </c>
      <c r="N65" s="2">
        <v>3329.28</v>
      </c>
      <c r="O65" s="195">
        <v>3395.8656000000001</v>
      </c>
      <c r="P65" s="160"/>
      <c r="Q65" s="167" t="s">
        <v>114</v>
      </c>
      <c r="R65" s="168">
        <v>2.6</v>
      </c>
      <c r="S65" s="169">
        <v>2.6</v>
      </c>
      <c r="T65" s="170">
        <v>2.6</v>
      </c>
      <c r="U65" s="168">
        <v>2.6</v>
      </c>
      <c r="V65" s="171">
        <f t="shared" si="9"/>
        <v>2.6</v>
      </c>
      <c r="W65" s="166">
        <f t="shared" si="0"/>
        <v>7794.8</v>
      </c>
      <c r="X65" s="166">
        <f t="shared" si="1"/>
        <v>7818.2</v>
      </c>
      <c r="Y65" s="166">
        <f t="shared" si="2"/>
        <v>7841.6</v>
      </c>
      <c r="Z65" s="166">
        <f t="shared" si="3"/>
        <v>7774</v>
      </c>
      <c r="AA65" s="166">
        <f t="shared" si="4"/>
        <v>7888.4000000000005</v>
      </c>
      <c r="AB65" s="166">
        <f t="shared" si="5"/>
        <v>8320</v>
      </c>
      <c r="AC65" s="166">
        <f t="shared" si="6"/>
        <v>8486.4</v>
      </c>
      <c r="AD65" s="166">
        <f t="shared" si="7"/>
        <v>8656.1280000000006</v>
      </c>
      <c r="AE65" s="166">
        <f t="shared" si="8"/>
        <v>8829.2505600000004</v>
      </c>
    </row>
    <row r="66" spans="3:31" x14ac:dyDescent="0.2">
      <c r="C66" s="297"/>
      <c r="D66" s="157"/>
      <c r="E66" s="158" t="s">
        <v>179</v>
      </c>
      <c r="F66" s="211" t="s">
        <v>180</v>
      </c>
      <c r="G66" s="5">
        <v>980</v>
      </c>
      <c r="H66" s="4">
        <v>983</v>
      </c>
      <c r="I66" s="4">
        <v>986</v>
      </c>
      <c r="J66" s="2">
        <v>0</v>
      </c>
      <c r="K66" s="2">
        <v>0</v>
      </c>
      <c r="L66" s="2"/>
      <c r="M66" s="2">
        <v>0</v>
      </c>
      <c r="N66" s="2">
        <v>0</v>
      </c>
      <c r="O66" s="195">
        <v>0</v>
      </c>
      <c r="P66" s="160"/>
      <c r="Q66" s="167" t="s">
        <v>114</v>
      </c>
      <c r="R66" s="168">
        <v>2.6</v>
      </c>
      <c r="S66" s="169">
        <v>2.6</v>
      </c>
      <c r="T66" s="170">
        <v>2.6</v>
      </c>
      <c r="U66" s="168">
        <v>2.6</v>
      </c>
      <c r="V66" s="171">
        <f t="shared" si="9"/>
        <v>2.6</v>
      </c>
      <c r="W66" s="166">
        <f t="shared" si="0"/>
        <v>2548</v>
      </c>
      <c r="X66" s="166">
        <f t="shared" si="1"/>
        <v>2555.8000000000002</v>
      </c>
      <c r="Y66" s="166">
        <f t="shared" si="2"/>
        <v>2563.6</v>
      </c>
      <c r="Z66" s="166">
        <f t="shared" si="3"/>
        <v>0</v>
      </c>
      <c r="AA66" s="166">
        <f t="shared" si="4"/>
        <v>0</v>
      </c>
      <c r="AB66" s="166">
        <f t="shared" si="5"/>
        <v>0</v>
      </c>
      <c r="AC66" s="166">
        <f t="shared" si="6"/>
        <v>0</v>
      </c>
      <c r="AD66" s="166">
        <f t="shared" si="7"/>
        <v>0</v>
      </c>
      <c r="AE66" s="166">
        <f t="shared" si="8"/>
        <v>0</v>
      </c>
    </row>
    <row r="67" spans="3:31" x14ac:dyDescent="0.2">
      <c r="C67" s="297"/>
      <c r="D67" s="157"/>
      <c r="E67" s="158" t="s">
        <v>181</v>
      </c>
      <c r="F67" s="211" t="s">
        <v>182</v>
      </c>
      <c r="G67" s="5"/>
      <c r="H67" s="4"/>
      <c r="I67" s="4"/>
      <c r="J67" s="2"/>
      <c r="K67" s="2"/>
      <c r="L67" s="2"/>
      <c r="M67" s="2">
        <v>0</v>
      </c>
      <c r="N67" s="2">
        <v>0</v>
      </c>
      <c r="O67" s="195">
        <v>0</v>
      </c>
      <c r="P67" s="160"/>
      <c r="Q67" s="167" t="s">
        <v>114</v>
      </c>
      <c r="R67" s="168">
        <v>2.6</v>
      </c>
      <c r="S67" s="169">
        <v>2.6</v>
      </c>
      <c r="T67" s="170">
        <v>2.6</v>
      </c>
      <c r="U67" s="168">
        <v>2.6</v>
      </c>
      <c r="V67" s="171">
        <f t="shared" si="9"/>
        <v>2.6</v>
      </c>
      <c r="W67" s="166">
        <f t="shared" si="0"/>
        <v>0</v>
      </c>
      <c r="X67" s="166">
        <f t="shared" si="1"/>
        <v>0</v>
      </c>
      <c r="Y67" s="166">
        <f t="shared" si="2"/>
        <v>0</v>
      </c>
      <c r="Z67" s="166">
        <f t="shared" si="3"/>
        <v>0</v>
      </c>
      <c r="AA67" s="166">
        <f t="shared" si="4"/>
        <v>0</v>
      </c>
      <c r="AB67" s="166">
        <f t="shared" si="5"/>
        <v>0</v>
      </c>
      <c r="AC67" s="166">
        <f t="shared" si="6"/>
        <v>0</v>
      </c>
      <c r="AD67" s="166">
        <f t="shared" si="7"/>
        <v>0</v>
      </c>
      <c r="AE67" s="166">
        <f t="shared" si="8"/>
        <v>0</v>
      </c>
    </row>
    <row r="68" spans="3:31" x14ac:dyDescent="0.2">
      <c r="C68" s="297"/>
      <c r="D68" s="157"/>
      <c r="E68" s="158" t="s">
        <v>183</v>
      </c>
      <c r="F68" s="211" t="s">
        <v>184</v>
      </c>
      <c r="G68" s="5">
        <v>3078</v>
      </c>
      <c r="H68" s="4">
        <v>3087</v>
      </c>
      <c r="I68" s="4">
        <v>3097</v>
      </c>
      <c r="J68" s="2">
        <v>3106</v>
      </c>
      <c r="K68" s="2">
        <v>3315</v>
      </c>
      <c r="L68" s="2">
        <v>5000</v>
      </c>
      <c r="M68" s="2">
        <v>5100</v>
      </c>
      <c r="N68" s="2">
        <v>5202</v>
      </c>
      <c r="O68" s="195">
        <v>5306.04</v>
      </c>
      <c r="P68" s="160"/>
      <c r="Q68" s="167" t="s">
        <v>114</v>
      </c>
      <c r="R68" s="168">
        <v>2.6</v>
      </c>
      <c r="S68" s="169">
        <v>2.6</v>
      </c>
      <c r="T68" s="170">
        <v>2.6</v>
      </c>
      <c r="U68" s="168">
        <v>2.6</v>
      </c>
      <c r="V68" s="171">
        <f t="shared" si="9"/>
        <v>2.6</v>
      </c>
      <c r="W68" s="166">
        <f t="shared" si="0"/>
        <v>8002.8</v>
      </c>
      <c r="X68" s="166">
        <f t="shared" si="1"/>
        <v>8026.2000000000007</v>
      </c>
      <c r="Y68" s="166">
        <f t="shared" si="2"/>
        <v>8052.2000000000007</v>
      </c>
      <c r="Z68" s="166">
        <f t="shared" si="3"/>
        <v>8075.6</v>
      </c>
      <c r="AA68" s="166">
        <f t="shared" si="4"/>
        <v>8619</v>
      </c>
      <c r="AB68" s="166">
        <f t="shared" si="5"/>
        <v>13000</v>
      </c>
      <c r="AC68" s="166">
        <f t="shared" si="6"/>
        <v>13260</v>
      </c>
      <c r="AD68" s="166">
        <f t="shared" si="7"/>
        <v>13525.2</v>
      </c>
      <c r="AE68" s="166">
        <f t="shared" si="8"/>
        <v>13795.704</v>
      </c>
    </row>
    <row r="69" spans="3:31" x14ac:dyDescent="0.2">
      <c r="C69" s="297"/>
      <c r="D69" s="157"/>
      <c r="E69" s="158" t="s">
        <v>185</v>
      </c>
      <c r="F69" s="211" t="s">
        <v>186</v>
      </c>
      <c r="G69" s="5"/>
      <c r="H69" s="4"/>
      <c r="I69" s="4"/>
      <c r="J69" s="2"/>
      <c r="K69" s="2"/>
      <c r="L69" s="2"/>
      <c r="M69" s="2">
        <v>0</v>
      </c>
      <c r="N69" s="2">
        <v>0</v>
      </c>
      <c r="O69" s="195">
        <v>0</v>
      </c>
      <c r="P69" s="160"/>
      <c r="Q69" s="167" t="s">
        <v>114</v>
      </c>
      <c r="R69" s="168">
        <v>2.6</v>
      </c>
      <c r="S69" s="169">
        <v>2.6</v>
      </c>
      <c r="T69" s="170">
        <v>2.6</v>
      </c>
      <c r="U69" s="168">
        <v>2.6</v>
      </c>
      <c r="V69" s="171">
        <f t="shared" si="9"/>
        <v>2.6</v>
      </c>
      <c r="W69" s="166">
        <f t="shared" si="0"/>
        <v>0</v>
      </c>
      <c r="X69" s="166">
        <f t="shared" si="1"/>
        <v>0</v>
      </c>
      <c r="Y69" s="166">
        <f t="shared" si="2"/>
        <v>0</v>
      </c>
      <c r="Z69" s="166">
        <f t="shared" si="3"/>
        <v>0</v>
      </c>
      <c r="AA69" s="166">
        <f t="shared" si="4"/>
        <v>0</v>
      </c>
      <c r="AB69" s="166">
        <f t="shared" si="5"/>
        <v>0</v>
      </c>
      <c r="AC69" s="166">
        <f t="shared" si="6"/>
        <v>0</v>
      </c>
      <c r="AD69" s="166">
        <f t="shared" si="7"/>
        <v>0</v>
      </c>
      <c r="AE69" s="166">
        <f t="shared" si="8"/>
        <v>0</v>
      </c>
    </row>
    <row r="70" spans="3:31" x14ac:dyDescent="0.2">
      <c r="C70" s="297"/>
      <c r="D70" s="157"/>
      <c r="E70" s="158" t="s">
        <v>187</v>
      </c>
      <c r="F70" s="213" t="s">
        <v>188</v>
      </c>
      <c r="G70" s="5">
        <v>454</v>
      </c>
      <c r="H70" s="4">
        <v>456</v>
      </c>
      <c r="I70" s="4">
        <v>457</v>
      </c>
      <c r="J70" s="2">
        <v>457</v>
      </c>
      <c r="K70" s="2">
        <v>460</v>
      </c>
      <c r="L70" s="2">
        <v>500</v>
      </c>
      <c r="M70" s="2">
        <v>510</v>
      </c>
      <c r="N70" s="2">
        <v>520.20000000000005</v>
      </c>
      <c r="O70" s="195">
        <v>530.60400000000004</v>
      </c>
      <c r="P70" s="160"/>
      <c r="Q70" s="167" t="s">
        <v>114</v>
      </c>
      <c r="R70" s="168">
        <v>2.6</v>
      </c>
      <c r="S70" s="169">
        <v>2.6</v>
      </c>
      <c r="T70" s="170">
        <v>2.6</v>
      </c>
      <c r="U70" s="168">
        <v>2.6</v>
      </c>
      <c r="V70" s="171">
        <f t="shared" si="9"/>
        <v>2.6</v>
      </c>
      <c r="W70" s="166">
        <f t="shared" si="0"/>
        <v>1180.4000000000001</v>
      </c>
      <c r="X70" s="166">
        <f t="shared" si="1"/>
        <v>1185.6000000000001</v>
      </c>
      <c r="Y70" s="166">
        <f t="shared" si="2"/>
        <v>1188.2</v>
      </c>
      <c r="Z70" s="166">
        <f t="shared" si="3"/>
        <v>1188.2</v>
      </c>
      <c r="AA70" s="166">
        <f t="shared" si="4"/>
        <v>1196</v>
      </c>
      <c r="AB70" s="166">
        <f t="shared" si="5"/>
        <v>1300</v>
      </c>
      <c r="AC70" s="166">
        <f t="shared" si="6"/>
        <v>1326</v>
      </c>
      <c r="AD70" s="166">
        <f t="shared" si="7"/>
        <v>1352.5200000000002</v>
      </c>
      <c r="AE70" s="166">
        <f t="shared" si="8"/>
        <v>1379.5704000000001</v>
      </c>
    </row>
    <row r="71" spans="3:31" x14ac:dyDescent="0.2">
      <c r="C71" s="297"/>
      <c r="D71" s="157"/>
      <c r="E71" s="158" t="s">
        <v>189</v>
      </c>
      <c r="F71" s="211" t="s">
        <v>190</v>
      </c>
      <c r="G71" s="5"/>
      <c r="H71" s="4"/>
      <c r="I71" s="4"/>
      <c r="J71" s="2"/>
      <c r="K71" s="2"/>
      <c r="L71" s="2"/>
      <c r="M71" s="2">
        <v>0</v>
      </c>
      <c r="N71" s="2">
        <v>0</v>
      </c>
      <c r="O71" s="195">
        <v>0</v>
      </c>
      <c r="P71" s="160"/>
      <c r="Q71" s="167" t="s">
        <v>114</v>
      </c>
      <c r="R71" s="168">
        <v>2.6</v>
      </c>
      <c r="S71" s="169">
        <v>2.6</v>
      </c>
      <c r="T71" s="170">
        <v>2.6</v>
      </c>
      <c r="U71" s="168">
        <v>2.6</v>
      </c>
      <c r="V71" s="171">
        <f t="shared" si="9"/>
        <v>2.6</v>
      </c>
      <c r="W71" s="166">
        <f t="shared" ref="W71:W134" si="10">+G71*$V71</f>
        <v>0</v>
      </c>
      <c r="X71" s="166">
        <f t="shared" ref="X71:X134" si="11">+H71*$V71</f>
        <v>0</v>
      </c>
      <c r="Y71" s="166">
        <f t="shared" ref="Y71:Y134" si="12">+I71*$V71</f>
        <v>0</v>
      </c>
      <c r="Z71" s="166">
        <f t="shared" ref="Z71:Z134" si="13">+J71*$V71</f>
        <v>0</v>
      </c>
      <c r="AA71" s="166">
        <f t="shared" ref="AA71:AA134" si="14">+K71*$V71</f>
        <v>0</v>
      </c>
      <c r="AB71" s="166">
        <f t="shared" ref="AB71:AB134" si="15">+L71*$V71</f>
        <v>0</v>
      </c>
      <c r="AC71" s="166">
        <f t="shared" ref="AC71:AC134" si="16">+M71*$V71</f>
        <v>0</v>
      </c>
      <c r="AD71" s="166">
        <f t="shared" ref="AD71:AD134" si="17">+N71*$V71</f>
        <v>0</v>
      </c>
      <c r="AE71" s="166">
        <f t="shared" ref="AE71:AE134" si="18">+O71*$V71</f>
        <v>0</v>
      </c>
    </row>
    <row r="72" spans="3:31" x14ac:dyDescent="0.2">
      <c r="C72" s="297"/>
      <c r="D72" s="157"/>
      <c r="E72" s="158" t="s">
        <v>191</v>
      </c>
      <c r="F72" s="211" t="s">
        <v>192</v>
      </c>
      <c r="G72" s="1"/>
      <c r="H72" s="4"/>
      <c r="I72" s="4"/>
      <c r="J72" s="2"/>
      <c r="K72" s="2"/>
      <c r="L72" s="2"/>
      <c r="M72" s="2">
        <v>0</v>
      </c>
      <c r="N72" s="2">
        <v>0</v>
      </c>
      <c r="O72" s="195">
        <v>0</v>
      </c>
      <c r="P72" s="160"/>
      <c r="Q72" s="167" t="s">
        <v>114</v>
      </c>
      <c r="R72" s="168">
        <v>2.6</v>
      </c>
      <c r="S72" s="169">
        <v>2.6</v>
      </c>
      <c r="T72" s="170">
        <v>2.6</v>
      </c>
      <c r="U72" s="168">
        <v>2.6</v>
      </c>
      <c r="V72" s="171">
        <f t="shared" ref="V72:V135" si="19">IF($V$4=$S$6,S72,(IF($V$4=$T$6,T72,U72)))</f>
        <v>2.6</v>
      </c>
      <c r="W72" s="166">
        <f t="shared" si="10"/>
        <v>0</v>
      </c>
      <c r="X72" s="166">
        <f t="shared" si="11"/>
        <v>0</v>
      </c>
      <c r="Y72" s="166">
        <f t="shared" si="12"/>
        <v>0</v>
      </c>
      <c r="Z72" s="166">
        <f t="shared" si="13"/>
        <v>0</v>
      </c>
      <c r="AA72" s="166">
        <f t="shared" si="14"/>
        <v>0</v>
      </c>
      <c r="AB72" s="166">
        <f t="shared" si="15"/>
        <v>0</v>
      </c>
      <c r="AC72" s="166">
        <f t="shared" si="16"/>
        <v>0</v>
      </c>
      <c r="AD72" s="166">
        <f t="shared" si="17"/>
        <v>0</v>
      </c>
      <c r="AE72" s="166">
        <f t="shared" si="18"/>
        <v>0</v>
      </c>
    </row>
    <row r="73" spans="3:31" x14ac:dyDescent="0.2">
      <c r="C73" s="297"/>
      <c r="D73" s="157"/>
      <c r="E73" s="158" t="s">
        <v>193</v>
      </c>
      <c r="F73" s="211" t="s">
        <v>194</v>
      </c>
      <c r="G73" s="5"/>
      <c r="H73" s="4"/>
      <c r="I73" s="4"/>
      <c r="J73" s="2"/>
      <c r="K73" s="2"/>
      <c r="L73" s="2"/>
      <c r="M73" s="2">
        <v>0</v>
      </c>
      <c r="N73" s="2">
        <v>0</v>
      </c>
      <c r="O73" s="195">
        <v>0</v>
      </c>
      <c r="P73" s="160"/>
      <c r="Q73" s="167" t="s">
        <v>114</v>
      </c>
      <c r="R73" s="168">
        <v>2.6</v>
      </c>
      <c r="S73" s="169">
        <v>2.6</v>
      </c>
      <c r="T73" s="170">
        <v>2.6</v>
      </c>
      <c r="U73" s="168">
        <v>2.6</v>
      </c>
      <c r="V73" s="171">
        <f t="shared" si="19"/>
        <v>2.6</v>
      </c>
      <c r="W73" s="166">
        <f t="shared" si="10"/>
        <v>0</v>
      </c>
      <c r="X73" s="166">
        <f t="shared" si="11"/>
        <v>0</v>
      </c>
      <c r="Y73" s="166">
        <f t="shared" si="12"/>
        <v>0</v>
      </c>
      <c r="Z73" s="166">
        <f t="shared" si="13"/>
        <v>0</v>
      </c>
      <c r="AA73" s="166">
        <f t="shared" si="14"/>
        <v>0</v>
      </c>
      <c r="AB73" s="166">
        <f t="shared" si="15"/>
        <v>0</v>
      </c>
      <c r="AC73" s="166">
        <f t="shared" si="16"/>
        <v>0</v>
      </c>
      <c r="AD73" s="166">
        <f t="shared" si="17"/>
        <v>0</v>
      </c>
      <c r="AE73" s="166">
        <f t="shared" si="18"/>
        <v>0</v>
      </c>
    </row>
    <row r="74" spans="3:31" x14ac:dyDescent="0.2">
      <c r="C74" s="297"/>
      <c r="D74" s="157"/>
      <c r="E74" s="158" t="s">
        <v>195</v>
      </c>
      <c r="F74" s="211" t="s">
        <v>196</v>
      </c>
      <c r="G74" s="5"/>
      <c r="H74" s="4"/>
      <c r="I74" s="4"/>
      <c r="J74" s="2"/>
      <c r="K74" s="2"/>
      <c r="L74" s="2"/>
      <c r="M74" s="2">
        <v>0</v>
      </c>
      <c r="N74" s="2">
        <v>0</v>
      </c>
      <c r="O74" s="195">
        <v>0</v>
      </c>
      <c r="P74" s="160"/>
      <c r="Q74" s="167" t="s">
        <v>114</v>
      </c>
      <c r="R74" s="168">
        <v>2.6</v>
      </c>
      <c r="S74" s="169">
        <v>2.6</v>
      </c>
      <c r="T74" s="170">
        <v>2.6</v>
      </c>
      <c r="U74" s="168">
        <v>2.6</v>
      </c>
      <c r="V74" s="171">
        <f t="shared" si="19"/>
        <v>2.6</v>
      </c>
      <c r="W74" s="166">
        <f t="shared" si="10"/>
        <v>0</v>
      </c>
      <c r="X74" s="166">
        <f t="shared" si="11"/>
        <v>0</v>
      </c>
      <c r="Y74" s="166">
        <f t="shared" si="12"/>
        <v>0</v>
      </c>
      <c r="Z74" s="166">
        <f t="shared" si="13"/>
        <v>0</v>
      </c>
      <c r="AA74" s="166">
        <f t="shared" si="14"/>
        <v>0</v>
      </c>
      <c r="AB74" s="166">
        <f t="shared" si="15"/>
        <v>0</v>
      </c>
      <c r="AC74" s="166">
        <f t="shared" si="16"/>
        <v>0</v>
      </c>
      <c r="AD74" s="166">
        <f t="shared" si="17"/>
        <v>0</v>
      </c>
      <c r="AE74" s="166">
        <f t="shared" si="18"/>
        <v>0</v>
      </c>
    </row>
    <row r="75" spans="3:31" x14ac:dyDescent="0.2">
      <c r="C75" s="297"/>
      <c r="D75" s="157"/>
      <c r="E75" s="158" t="s">
        <v>197</v>
      </c>
      <c r="F75" s="211" t="s">
        <v>198</v>
      </c>
      <c r="G75" s="5"/>
      <c r="H75" s="4"/>
      <c r="I75" s="4"/>
      <c r="J75" s="2"/>
      <c r="K75" s="2"/>
      <c r="L75" s="2"/>
      <c r="M75" s="2">
        <v>0</v>
      </c>
      <c r="N75" s="2">
        <v>0</v>
      </c>
      <c r="O75" s="195">
        <v>0</v>
      </c>
      <c r="P75" s="160"/>
      <c r="Q75" s="167" t="s">
        <v>114</v>
      </c>
      <c r="R75" s="168">
        <v>2.6</v>
      </c>
      <c r="S75" s="169">
        <v>2.6</v>
      </c>
      <c r="T75" s="170">
        <v>2.6</v>
      </c>
      <c r="U75" s="168">
        <v>2.6</v>
      </c>
      <c r="V75" s="171">
        <f t="shared" si="19"/>
        <v>2.6</v>
      </c>
      <c r="W75" s="166">
        <f t="shared" si="10"/>
        <v>0</v>
      </c>
      <c r="X75" s="166">
        <f t="shared" si="11"/>
        <v>0</v>
      </c>
      <c r="Y75" s="166">
        <f t="shared" si="12"/>
        <v>0</v>
      </c>
      <c r="Z75" s="166">
        <f t="shared" si="13"/>
        <v>0</v>
      </c>
      <c r="AA75" s="166">
        <f t="shared" si="14"/>
        <v>0</v>
      </c>
      <c r="AB75" s="166">
        <f t="shared" si="15"/>
        <v>0</v>
      </c>
      <c r="AC75" s="166">
        <f t="shared" si="16"/>
        <v>0</v>
      </c>
      <c r="AD75" s="166">
        <f t="shared" si="17"/>
        <v>0</v>
      </c>
      <c r="AE75" s="166">
        <f t="shared" si="18"/>
        <v>0</v>
      </c>
    </row>
    <row r="76" spans="3:31" x14ac:dyDescent="0.2">
      <c r="C76" s="297"/>
      <c r="D76" s="157"/>
      <c r="E76" s="158" t="s">
        <v>199</v>
      </c>
      <c r="F76" s="211" t="s">
        <v>200</v>
      </c>
      <c r="G76" s="5"/>
      <c r="H76" s="4"/>
      <c r="I76" s="4"/>
      <c r="J76" s="2"/>
      <c r="K76" s="2"/>
      <c r="L76" s="2"/>
      <c r="M76" s="2">
        <v>0</v>
      </c>
      <c r="N76" s="2">
        <v>0</v>
      </c>
      <c r="O76" s="195">
        <v>0</v>
      </c>
      <c r="P76" s="160"/>
      <c r="Q76" s="167" t="s">
        <v>114</v>
      </c>
      <c r="R76" s="168">
        <v>2.6</v>
      </c>
      <c r="S76" s="169">
        <v>2.6</v>
      </c>
      <c r="T76" s="170">
        <v>2.6</v>
      </c>
      <c r="U76" s="168">
        <v>2.6</v>
      </c>
      <c r="V76" s="171">
        <f t="shared" si="19"/>
        <v>2.6</v>
      </c>
      <c r="W76" s="166">
        <f t="shared" si="10"/>
        <v>0</v>
      </c>
      <c r="X76" s="166">
        <f t="shared" si="11"/>
        <v>0</v>
      </c>
      <c r="Y76" s="166">
        <f t="shared" si="12"/>
        <v>0</v>
      </c>
      <c r="Z76" s="166">
        <f t="shared" si="13"/>
        <v>0</v>
      </c>
      <c r="AA76" s="166">
        <f t="shared" si="14"/>
        <v>0</v>
      </c>
      <c r="AB76" s="166">
        <f t="shared" si="15"/>
        <v>0</v>
      </c>
      <c r="AC76" s="166">
        <f t="shared" si="16"/>
        <v>0</v>
      </c>
      <c r="AD76" s="166">
        <f t="shared" si="17"/>
        <v>0</v>
      </c>
      <c r="AE76" s="166">
        <f t="shared" si="18"/>
        <v>0</v>
      </c>
    </row>
    <row r="77" spans="3:31" x14ac:dyDescent="0.2">
      <c r="C77" s="297"/>
      <c r="D77" s="157"/>
      <c r="E77" s="158" t="s">
        <v>201</v>
      </c>
      <c r="F77" s="211" t="s">
        <v>202</v>
      </c>
      <c r="G77" s="5"/>
      <c r="H77" s="4"/>
      <c r="I77" s="4"/>
      <c r="J77" s="2"/>
      <c r="K77" s="2"/>
      <c r="L77" s="2"/>
      <c r="M77" s="2">
        <v>0</v>
      </c>
      <c r="N77" s="2">
        <v>0</v>
      </c>
      <c r="O77" s="195">
        <v>0</v>
      </c>
      <c r="P77" s="160"/>
      <c r="Q77" s="167" t="s">
        <v>114</v>
      </c>
      <c r="R77" s="168">
        <v>2.6</v>
      </c>
      <c r="S77" s="169">
        <v>2.6</v>
      </c>
      <c r="T77" s="170">
        <v>2.6</v>
      </c>
      <c r="U77" s="168">
        <v>2.6</v>
      </c>
      <c r="V77" s="171">
        <f t="shared" si="19"/>
        <v>2.6</v>
      </c>
      <c r="W77" s="166">
        <f t="shared" si="10"/>
        <v>0</v>
      </c>
      <c r="X77" s="166">
        <f t="shared" si="11"/>
        <v>0</v>
      </c>
      <c r="Y77" s="166">
        <f t="shared" si="12"/>
        <v>0</v>
      </c>
      <c r="Z77" s="166">
        <f t="shared" si="13"/>
        <v>0</v>
      </c>
      <c r="AA77" s="166">
        <f t="shared" si="14"/>
        <v>0</v>
      </c>
      <c r="AB77" s="166">
        <f t="shared" si="15"/>
        <v>0</v>
      </c>
      <c r="AC77" s="166">
        <f t="shared" si="16"/>
        <v>0</v>
      </c>
      <c r="AD77" s="166">
        <f t="shared" si="17"/>
        <v>0</v>
      </c>
      <c r="AE77" s="166">
        <f t="shared" si="18"/>
        <v>0</v>
      </c>
    </row>
    <row r="78" spans="3:31" x14ac:dyDescent="0.2">
      <c r="C78" s="297"/>
      <c r="D78" s="157"/>
      <c r="E78" s="158" t="s">
        <v>203</v>
      </c>
      <c r="F78" s="211" t="s">
        <v>204</v>
      </c>
      <c r="G78" s="5">
        <v>522</v>
      </c>
      <c r="H78" s="4">
        <v>0</v>
      </c>
      <c r="I78" s="4">
        <v>0</v>
      </c>
      <c r="J78" s="2">
        <v>220</v>
      </c>
      <c r="K78" s="2">
        <v>1080</v>
      </c>
      <c r="L78" s="2">
        <v>1100</v>
      </c>
      <c r="M78" s="2">
        <v>1122</v>
      </c>
      <c r="N78" s="2">
        <v>1144.44</v>
      </c>
      <c r="O78" s="195">
        <v>1167.3288</v>
      </c>
      <c r="P78" s="160"/>
      <c r="Q78" s="167" t="s">
        <v>114</v>
      </c>
      <c r="R78" s="168">
        <v>2.6</v>
      </c>
      <c r="S78" s="169">
        <v>2.6</v>
      </c>
      <c r="T78" s="170">
        <v>2.6</v>
      </c>
      <c r="U78" s="168">
        <v>2.6</v>
      </c>
      <c r="V78" s="171">
        <f t="shared" si="19"/>
        <v>2.6</v>
      </c>
      <c r="W78" s="166">
        <f t="shared" si="10"/>
        <v>1357.2</v>
      </c>
      <c r="X78" s="166">
        <f t="shared" si="11"/>
        <v>0</v>
      </c>
      <c r="Y78" s="166">
        <f t="shared" si="12"/>
        <v>0</v>
      </c>
      <c r="Z78" s="166">
        <f t="shared" si="13"/>
        <v>572</v>
      </c>
      <c r="AA78" s="166">
        <f t="shared" si="14"/>
        <v>2808</v>
      </c>
      <c r="AB78" s="166">
        <f t="shared" si="15"/>
        <v>2860</v>
      </c>
      <c r="AC78" s="166">
        <f t="shared" si="16"/>
        <v>2917.2000000000003</v>
      </c>
      <c r="AD78" s="166">
        <f t="shared" si="17"/>
        <v>2975.5440000000003</v>
      </c>
      <c r="AE78" s="166">
        <f t="shared" si="18"/>
        <v>3035.0548800000001</v>
      </c>
    </row>
    <row r="79" spans="3:31" x14ac:dyDescent="0.2">
      <c r="C79" s="297"/>
      <c r="D79" s="157"/>
      <c r="E79" s="158" t="s">
        <v>205</v>
      </c>
      <c r="F79" s="211" t="s">
        <v>206</v>
      </c>
      <c r="G79" s="5"/>
      <c r="H79" s="4"/>
      <c r="I79" s="4"/>
      <c r="J79" s="2"/>
      <c r="K79" s="2"/>
      <c r="L79" s="2"/>
      <c r="M79" s="2">
        <v>0</v>
      </c>
      <c r="N79" s="2">
        <v>0</v>
      </c>
      <c r="O79" s="195">
        <v>0</v>
      </c>
      <c r="P79" s="160"/>
      <c r="Q79" s="167" t="s">
        <v>114</v>
      </c>
      <c r="R79" s="168">
        <v>2.6</v>
      </c>
      <c r="S79" s="169">
        <v>2.6</v>
      </c>
      <c r="T79" s="170">
        <v>2.6</v>
      </c>
      <c r="U79" s="168">
        <v>2.6</v>
      </c>
      <c r="V79" s="171">
        <f t="shared" si="19"/>
        <v>2.6</v>
      </c>
      <c r="W79" s="166">
        <f t="shared" si="10"/>
        <v>0</v>
      </c>
      <c r="X79" s="166">
        <f t="shared" si="11"/>
        <v>0</v>
      </c>
      <c r="Y79" s="166">
        <f t="shared" si="12"/>
        <v>0</v>
      </c>
      <c r="Z79" s="166">
        <f t="shared" si="13"/>
        <v>0</v>
      </c>
      <c r="AA79" s="166">
        <f t="shared" si="14"/>
        <v>0</v>
      </c>
      <c r="AB79" s="166">
        <f t="shared" si="15"/>
        <v>0</v>
      </c>
      <c r="AC79" s="166">
        <f t="shared" si="16"/>
        <v>0</v>
      </c>
      <c r="AD79" s="166">
        <f t="shared" si="17"/>
        <v>0</v>
      </c>
      <c r="AE79" s="166">
        <f t="shared" si="18"/>
        <v>0</v>
      </c>
    </row>
    <row r="80" spans="3:31" x14ac:dyDescent="0.2">
      <c r="C80" s="297"/>
      <c r="D80" s="157"/>
      <c r="E80" s="158" t="s">
        <v>207</v>
      </c>
      <c r="F80" s="188" t="s">
        <v>208</v>
      </c>
      <c r="G80" s="5"/>
      <c r="H80" s="4"/>
      <c r="I80" s="4"/>
      <c r="J80" s="2"/>
      <c r="K80" s="2"/>
      <c r="L80" s="2"/>
      <c r="M80" s="2">
        <v>0</v>
      </c>
      <c r="N80" s="2">
        <v>0</v>
      </c>
      <c r="O80" s="195">
        <v>0</v>
      </c>
      <c r="P80" s="160"/>
      <c r="Q80" s="167" t="s">
        <v>114</v>
      </c>
      <c r="R80" s="168">
        <v>2.6</v>
      </c>
      <c r="S80" s="169">
        <v>2.6</v>
      </c>
      <c r="T80" s="170">
        <v>2.6</v>
      </c>
      <c r="U80" s="168">
        <v>2.6</v>
      </c>
      <c r="V80" s="171">
        <f t="shared" si="19"/>
        <v>2.6</v>
      </c>
      <c r="W80" s="166">
        <f t="shared" si="10"/>
        <v>0</v>
      </c>
      <c r="X80" s="166">
        <f t="shared" si="11"/>
        <v>0</v>
      </c>
      <c r="Y80" s="166">
        <f t="shared" si="12"/>
        <v>0</v>
      </c>
      <c r="Z80" s="166">
        <f t="shared" si="13"/>
        <v>0</v>
      </c>
      <c r="AA80" s="166">
        <f t="shared" si="14"/>
        <v>0</v>
      </c>
      <c r="AB80" s="166">
        <f t="shared" si="15"/>
        <v>0</v>
      </c>
      <c r="AC80" s="166">
        <f t="shared" si="16"/>
        <v>0</v>
      </c>
      <c r="AD80" s="166">
        <f t="shared" si="17"/>
        <v>0</v>
      </c>
      <c r="AE80" s="166">
        <f t="shared" si="18"/>
        <v>0</v>
      </c>
    </row>
    <row r="81" spans="3:31" x14ac:dyDescent="0.2">
      <c r="C81" s="297"/>
      <c r="D81" s="157"/>
      <c r="E81" s="158" t="s">
        <v>209</v>
      </c>
      <c r="F81" s="211" t="s">
        <v>210</v>
      </c>
      <c r="G81" s="5"/>
      <c r="H81" s="4"/>
      <c r="I81" s="4"/>
      <c r="J81" s="2"/>
      <c r="K81" s="2"/>
      <c r="L81" s="2"/>
      <c r="M81" s="2">
        <v>0</v>
      </c>
      <c r="N81" s="2">
        <v>0</v>
      </c>
      <c r="O81" s="195">
        <v>0</v>
      </c>
      <c r="P81" s="160"/>
      <c r="Q81" s="167" t="s">
        <v>114</v>
      </c>
      <c r="R81" s="168">
        <v>2.6</v>
      </c>
      <c r="S81" s="169">
        <v>2.6</v>
      </c>
      <c r="T81" s="170">
        <v>2.6</v>
      </c>
      <c r="U81" s="168">
        <v>2.6</v>
      </c>
      <c r="V81" s="171">
        <f t="shared" si="19"/>
        <v>2.6</v>
      </c>
      <c r="W81" s="166">
        <f t="shared" si="10"/>
        <v>0</v>
      </c>
      <c r="X81" s="166">
        <f t="shared" si="11"/>
        <v>0</v>
      </c>
      <c r="Y81" s="166">
        <f t="shared" si="12"/>
        <v>0</v>
      </c>
      <c r="Z81" s="166">
        <f t="shared" si="13"/>
        <v>0</v>
      </c>
      <c r="AA81" s="166">
        <f t="shared" si="14"/>
        <v>0</v>
      </c>
      <c r="AB81" s="166">
        <f t="shared" si="15"/>
        <v>0</v>
      </c>
      <c r="AC81" s="166">
        <f t="shared" si="16"/>
        <v>0</v>
      </c>
      <c r="AD81" s="166">
        <f t="shared" si="17"/>
        <v>0</v>
      </c>
      <c r="AE81" s="166">
        <f t="shared" si="18"/>
        <v>0</v>
      </c>
    </row>
    <row r="82" spans="3:31" x14ac:dyDescent="0.2">
      <c r="C82" s="297"/>
      <c r="D82" s="157"/>
      <c r="E82" s="158" t="s">
        <v>211</v>
      </c>
      <c r="F82" s="211" t="s">
        <v>212</v>
      </c>
      <c r="G82" s="5"/>
      <c r="H82" s="4"/>
      <c r="I82" s="4"/>
      <c r="J82" s="2"/>
      <c r="K82" s="2"/>
      <c r="L82" s="2"/>
      <c r="M82" s="2">
        <v>0</v>
      </c>
      <c r="N82" s="2">
        <v>0</v>
      </c>
      <c r="O82" s="195">
        <v>0</v>
      </c>
      <c r="P82" s="160"/>
      <c r="Q82" s="167" t="s">
        <v>114</v>
      </c>
      <c r="R82" s="168">
        <v>2.6</v>
      </c>
      <c r="S82" s="169">
        <v>2.6</v>
      </c>
      <c r="T82" s="170">
        <v>2.6</v>
      </c>
      <c r="U82" s="168">
        <v>2.6</v>
      </c>
      <c r="V82" s="171">
        <f t="shared" si="19"/>
        <v>2.6</v>
      </c>
      <c r="W82" s="166">
        <f t="shared" si="10"/>
        <v>0</v>
      </c>
      <c r="X82" s="166">
        <f t="shared" si="11"/>
        <v>0</v>
      </c>
      <c r="Y82" s="166">
        <f t="shared" si="12"/>
        <v>0</v>
      </c>
      <c r="Z82" s="166">
        <f t="shared" si="13"/>
        <v>0</v>
      </c>
      <c r="AA82" s="166">
        <f t="shared" si="14"/>
        <v>0</v>
      </c>
      <c r="AB82" s="166">
        <f t="shared" si="15"/>
        <v>0</v>
      </c>
      <c r="AC82" s="166">
        <f t="shared" si="16"/>
        <v>0</v>
      </c>
      <c r="AD82" s="166">
        <f t="shared" si="17"/>
        <v>0</v>
      </c>
      <c r="AE82" s="166">
        <f t="shared" si="18"/>
        <v>0</v>
      </c>
    </row>
    <row r="83" spans="3:31" x14ac:dyDescent="0.2">
      <c r="C83" s="297"/>
      <c r="D83" s="157"/>
      <c r="E83" s="158" t="s">
        <v>213</v>
      </c>
      <c r="F83" s="211" t="s">
        <v>214</v>
      </c>
      <c r="G83" s="5"/>
      <c r="H83" s="4"/>
      <c r="I83" s="4"/>
      <c r="J83" s="2"/>
      <c r="K83" s="2"/>
      <c r="L83" s="2"/>
      <c r="M83" s="2">
        <v>0</v>
      </c>
      <c r="N83" s="2">
        <v>0</v>
      </c>
      <c r="O83" s="195">
        <v>0</v>
      </c>
      <c r="P83" s="160"/>
      <c r="Q83" s="167" t="s">
        <v>114</v>
      </c>
      <c r="R83" s="168">
        <v>2.6</v>
      </c>
      <c r="S83" s="169">
        <v>2.6</v>
      </c>
      <c r="T83" s="170">
        <v>2.6</v>
      </c>
      <c r="U83" s="168">
        <v>2.6</v>
      </c>
      <c r="V83" s="171">
        <f t="shared" si="19"/>
        <v>2.6</v>
      </c>
      <c r="W83" s="166">
        <f t="shared" si="10"/>
        <v>0</v>
      </c>
      <c r="X83" s="166">
        <f t="shared" si="11"/>
        <v>0</v>
      </c>
      <c r="Y83" s="166">
        <f t="shared" si="12"/>
        <v>0</v>
      </c>
      <c r="Z83" s="166">
        <f t="shared" si="13"/>
        <v>0</v>
      </c>
      <c r="AA83" s="166">
        <f t="shared" si="14"/>
        <v>0</v>
      </c>
      <c r="AB83" s="166">
        <f t="shared" si="15"/>
        <v>0</v>
      </c>
      <c r="AC83" s="166">
        <f t="shared" si="16"/>
        <v>0</v>
      </c>
      <c r="AD83" s="166">
        <f t="shared" si="17"/>
        <v>0</v>
      </c>
      <c r="AE83" s="166">
        <f t="shared" si="18"/>
        <v>0</v>
      </c>
    </row>
    <row r="84" spans="3:31" x14ac:dyDescent="0.2">
      <c r="C84" s="297"/>
      <c r="D84" s="157"/>
      <c r="E84" s="158" t="s">
        <v>215</v>
      </c>
      <c r="F84" s="211" t="s">
        <v>216</v>
      </c>
      <c r="G84" s="5"/>
      <c r="H84" s="4"/>
      <c r="I84" s="4"/>
      <c r="J84" s="2"/>
      <c r="K84" s="2"/>
      <c r="L84" s="2"/>
      <c r="M84" s="2">
        <v>0</v>
      </c>
      <c r="N84" s="2">
        <v>0</v>
      </c>
      <c r="O84" s="195">
        <v>0</v>
      </c>
      <c r="P84" s="160"/>
      <c r="Q84" s="167" t="s">
        <v>114</v>
      </c>
      <c r="R84" s="168">
        <v>2.6</v>
      </c>
      <c r="S84" s="169">
        <v>2.6</v>
      </c>
      <c r="T84" s="170">
        <v>2.6</v>
      </c>
      <c r="U84" s="168">
        <v>2.6</v>
      </c>
      <c r="V84" s="171">
        <f t="shared" si="19"/>
        <v>2.6</v>
      </c>
      <c r="W84" s="166">
        <f t="shared" si="10"/>
        <v>0</v>
      </c>
      <c r="X84" s="166">
        <f t="shared" si="11"/>
        <v>0</v>
      </c>
      <c r="Y84" s="166">
        <f t="shared" si="12"/>
        <v>0</v>
      </c>
      <c r="Z84" s="166">
        <f t="shared" si="13"/>
        <v>0</v>
      </c>
      <c r="AA84" s="166">
        <f t="shared" si="14"/>
        <v>0</v>
      </c>
      <c r="AB84" s="166">
        <f t="shared" si="15"/>
        <v>0</v>
      </c>
      <c r="AC84" s="166">
        <f t="shared" si="16"/>
        <v>0</v>
      </c>
      <c r="AD84" s="166">
        <f t="shared" si="17"/>
        <v>0</v>
      </c>
      <c r="AE84" s="166">
        <f t="shared" si="18"/>
        <v>0</v>
      </c>
    </row>
    <row r="85" spans="3:31" x14ac:dyDescent="0.2">
      <c r="C85" s="297"/>
      <c r="D85" s="157"/>
      <c r="E85" s="158" t="s">
        <v>217</v>
      </c>
      <c r="F85" s="211" t="s">
        <v>218</v>
      </c>
      <c r="G85" s="5"/>
      <c r="H85" s="4"/>
      <c r="I85" s="4"/>
      <c r="J85" s="2"/>
      <c r="K85" s="2"/>
      <c r="L85" s="2"/>
      <c r="M85" s="2">
        <v>0</v>
      </c>
      <c r="N85" s="2">
        <v>0</v>
      </c>
      <c r="O85" s="195">
        <v>0</v>
      </c>
      <c r="P85" s="160"/>
      <c r="Q85" s="167" t="s">
        <v>114</v>
      </c>
      <c r="R85" s="168">
        <v>2.6</v>
      </c>
      <c r="S85" s="169">
        <v>2.6</v>
      </c>
      <c r="T85" s="170">
        <v>2.6</v>
      </c>
      <c r="U85" s="168">
        <v>2.6</v>
      </c>
      <c r="V85" s="171">
        <f t="shared" si="19"/>
        <v>2.6</v>
      </c>
      <c r="W85" s="166">
        <f t="shared" si="10"/>
        <v>0</v>
      </c>
      <c r="X85" s="166">
        <f t="shared" si="11"/>
        <v>0</v>
      </c>
      <c r="Y85" s="166">
        <f t="shared" si="12"/>
        <v>0</v>
      </c>
      <c r="Z85" s="166">
        <f t="shared" si="13"/>
        <v>0</v>
      </c>
      <c r="AA85" s="166">
        <f t="shared" si="14"/>
        <v>0</v>
      </c>
      <c r="AB85" s="166">
        <f t="shared" si="15"/>
        <v>0</v>
      </c>
      <c r="AC85" s="166">
        <f t="shared" si="16"/>
        <v>0</v>
      </c>
      <c r="AD85" s="166">
        <f t="shared" si="17"/>
        <v>0</v>
      </c>
      <c r="AE85" s="166">
        <f t="shared" si="18"/>
        <v>0</v>
      </c>
    </row>
    <row r="86" spans="3:31" x14ac:dyDescent="0.2">
      <c r="C86" s="297"/>
      <c r="D86" s="157"/>
      <c r="E86" s="158" t="s">
        <v>219</v>
      </c>
      <c r="F86" s="211" t="s">
        <v>220</v>
      </c>
      <c r="G86" s="5"/>
      <c r="H86" s="4"/>
      <c r="I86" s="4"/>
      <c r="J86" s="2"/>
      <c r="K86" s="2"/>
      <c r="L86" s="2"/>
      <c r="M86" s="2">
        <v>0</v>
      </c>
      <c r="N86" s="2">
        <v>0</v>
      </c>
      <c r="O86" s="195">
        <v>0</v>
      </c>
      <c r="P86" s="160"/>
      <c r="Q86" s="167" t="s">
        <v>114</v>
      </c>
      <c r="R86" s="168">
        <v>2.6</v>
      </c>
      <c r="S86" s="169">
        <v>2.6</v>
      </c>
      <c r="T86" s="170">
        <v>2.6</v>
      </c>
      <c r="U86" s="168">
        <v>2.6</v>
      </c>
      <c r="V86" s="171">
        <f t="shared" si="19"/>
        <v>2.6</v>
      </c>
      <c r="W86" s="166">
        <f t="shared" si="10"/>
        <v>0</v>
      </c>
      <c r="X86" s="166">
        <f t="shared" si="11"/>
        <v>0</v>
      </c>
      <c r="Y86" s="166">
        <f t="shared" si="12"/>
        <v>0</v>
      </c>
      <c r="Z86" s="166">
        <f t="shared" si="13"/>
        <v>0</v>
      </c>
      <c r="AA86" s="166">
        <f t="shared" si="14"/>
        <v>0</v>
      </c>
      <c r="AB86" s="166">
        <f t="shared" si="15"/>
        <v>0</v>
      </c>
      <c r="AC86" s="166">
        <f t="shared" si="16"/>
        <v>0</v>
      </c>
      <c r="AD86" s="166">
        <f t="shared" si="17"/>
        <v>0</v>
      </c>
      <c r="AE86" s="166">
        <f t="shared" si="18"/>
        <v>0</v>
      </c>
    </row>
    <row r="87" spans="3:31" x14ac:dyDescent="0.2">
      <c r="C87" s="297"/>
      <c r="D87" s="157"/>
      <c r="E87" s="158" t="s">
        <v>221</v>
      </c>
      <c r="F87" s="211" t="s">
        <v>222</v>
      </c>
      <c r="G87" s="5"/>
      <c r="H87" s="4"/>
      <c r="I87" s="4"/>
      <c r="J87" s="2"/>
      <c r="K87" s="2"/>
      <c r="L87" s="2"/>
      <c r="M87" s="2">
        <v>0</v>
      </c>
      <c r="N87" s="2">
        <v>0</v>
      </c>
      <c r="O87" s="195">
        <v>0</v>
      </c>
      <c r="P87" s="160"/>
      <c r="Q87" s="167" t="s">
        <v>114</v>
      </c>
      <c r="R87" s="168">
        <v>2.6</v>
      </c>
      <c r="S87" s="169">
        <v>2.6</v>
      </c>
      <c r="T87" s="170">
        <v>2.6</v>
      </c>
      <c r="U87" s="168">
        <v>2.6</v>
      </c>
      <c r="V87" s="171">
        <f t="shared" si="19"/>
        <v>2.6</v>
      </c>
      <c r="W87" s="166">
        <f t="shared" si="10"/>
        <v>0</v>
      </c>
      <c r="X87" s="166">
        <f t="shared" si="11"/>
        <v>0</v>
      </c>
      <c r="Y87" s="166">
        <f t="shared" si="12"/>
        <v>0</v>
      </c>
      <c r="Z87" s="166">
        <f t="shared" si="13"/>
        <v>0</v>
      </c>
      <c r="AA87" s="166">
        <f t="shared" si="14"/>
        <v>0</v>
      </c>
      <c r="AB87" s="166">
        <f t="shared" si="15"/>
        <v>0</v>
      </c>
      <c r="AC87" s="166">
        <f t="shared" si="16"/>
        <v>0</v>
      </c>
      <c r="AD87" s="166">
        <f t="shared" si="17"/>
        <v>0</v>
      </c>
      <c r="AE87" s="166">
        <f t="shared" si="18"/>
        <v>0</v>
      </c>
    </row>
    <row r="88" spans="3:31" x14ac:dyDescent="0.2">
      <c r="C88" s="297"/>
      <c r="D88" s="157"/>
      <c r="E88" s="158" t="s">
        <v>223</v>
      </c>
      <c r="F88" s="211" t="s">
        <v>224</v>
      </c>
      <c r="G88" s="5"/>
      <c r="H88" s="4"/>
      <c r="I88" s="4"/>
      <c r="J88" s="2"/>
      <c r="K88" s="2"/>
      <c r="L88" s="2"/>
      <c r="M88" s="2">
        <v>0</v>
      </c>
      <c r="N88" s="2">
        <v>0</v>
      </c>
      <c r="O88" s="195">
        <v>0</v>
      </c>
      <c r="P88" s="160"/>
      <c r="Q88" s="167" t="s">
        <v>114</v>
      </c>
      <c r="R88" s="168">
        <v>2.6</v>
      </c>
      <c r="S88" s="169">
        <v>2.6</v>
      </c>
      <c r="T88" s="170">
        <v>2.6</v>
      </c>
      <c r="U88" s="168">
        <v>2.6</v>
      </c>
      <c r="V88" s="171">
        <f t="shared" si="19"/>
        <v>2.6</v>
      </c>
      <c r="W88" s="166">
        <f t="shared" si="10"/>
        <v>0</v>
      </c>
      <c r="X88" s="166">
        <f t="shared" si="11"/>
        <v>0</v>
      </c>
      <c r="Y88" s="166">
        <f t="shared" si="12"/>
        <v>0</v>
      </c>
      <c r="Z88" s="166">
        <f t="shared" si="13"/>
        <v>0</v>
      </c>
      <c r="AA88" s="166">
        <f t="shared" si="14"/>
        <v>0</v>
      </c>
      <c r="AB88" s="166">
        <f t="shared" si="15"/>
        <v>0</v>
      </c>
      <c r="AC88" s="166">
        <f t="shared" si="16"/>
        <v>0</v>
      </c>
      <c r="AD88" s="166">
        <f t="shared" si="17"/>
        <v>0</v>
      </c>
      <c r="AE88" s="166">
        <f t="shared" si="18"/>
        <v>0</v>
      </c>
    </row>
    <row r="89" spans="3:31" x14ac:dyDescent="0.2">
      <c r="C89" s="297"/>
      <c r="D89" s="157"/>
      <c r="E89" s="158" t="s">
        <v>225</v>
      </c>
      <c r="F89" s="211" t="s">
        <v>226</v>
      </c>
      <c r="G89" s="5">
        <v>23</v>
      </c>
      <c r="H89" s="4">
        <v>25</v>
      </c>
      <c r="I89" s="4">
        <v>0</v>
      </c>
      <c r="J89" s="2">
        <v>0</v>
      </c>
      <c r="K89" s="2">
        <v>0</v>
      </c>
      <c r="L89" s="2"/>
      <c r="M89" s="2">
        <v>0</v>
      </c>
      <c r="N89" s="2">
        <v>0</v>
      </c>
      <c r="O89" s="195">
        <v>0</v>
      </c>
      <c r="P89" s="160"/>
      <c r="Q89" s="167" t="s">
        <v>114</v>
      </c>
      <c r="R89" s="168">
        <v>2.6</v>
      </c>
      <c r="S89" s="169">
        <v>2.6</v>
      </c>
      <c r="T89" s="170">
        <v>2.6</v>
      </c>
      <c r="U89" s="168">
        <v>2.6</v>
      </c>
      <c r="V89" s="171">
        <f t="shared" si="19"/>
        <v>2.6</v>
      </c>
      <c r="W89" s="166">
        <f t="shared" si="10"/>
        <v>59.800000000000004</v>
      </c>
      <c r="X89" s="166">
        <f t="shared" si="11"/>
        <v>65</v>
      </c>
      <c r="Y89" s="166">
        <f t="shared" si="12"/>
        <v>0</v>
      </c>
      <c r="Z89" s="166">
        <f t="shared" si="13"/>
        <v>0</v>
      </c>
      <c r="AA89" s="166">
        <f t="shared" si="14"/>
        <v>0</v>
      </c>
      <c r="AB89" s="166">
        <f t="shared" si="15"/>
        <v>0</v>
      </c>
      <c r="AC89" s="166">
        <f t="shared" si="16"/>
        <v>0</v>
      </c>
      <c r="AD89" s="166">
        <f t="shared" si="17"/>
        <v>0</v>
      </c>
      <c r="AE89" s="166">
        <f t="shared" si="18"/>
        <v>0</v>
      </c>
    </row>
    <row r="90" spans="3:31" x14ac:dyDescent="0.2">
      <c r="C90" s="297"/>
      <c r="D90" s="157"/>
      <c r="E90" s="158" t="s">
        <v>227</v>
      </c>
      <c r="F90" s="211" t="s">
        <v>228</v>
      </c>
      <c r="G90" s="5"/>
      <c r="H90" s="4"/>
      <c r="I90" s="4"/>
      <c r="J90" s="2"/>
      <c r="K90" s="2"/>
      <c r="L90" s="2"/>
      <c r="M90" s="2">
        <v>0</v>
      </c>
      <c r="N90" s="2">
        <v>0</v>
      </c>
      <c r="O90" s="195">
        <v>0</v>
      </c>
      <c r="P90" s="160"/>
      <c r="Q90" s="167" t="s">
        <v>114</v>
      </c>
      <c r="R90" s="168">
        <v>2.6</v>
      </c>
      <c r="S90" s="169">
        <v>2.6</v>
      </c>
      <c r="T90" s="170">
        <v>2.6</v>
      </c>
      <c r="U90" s="168">
        <v>2.6</v>
      </c>
      <c r="V90" s="171">
        <f t="shared" si="19"/>
        <v>2.6</v>
      </c>
      <c r="W90" s="166">
        <f t="shared" si="10"/>
        <v>0</v>
      </c>
      <c r="X90" s="166">
        <f t="shared" si="11"/>
        <v>0</v>
      </c>
      <c r="Y90" s="166">
        <f t="shared" si="12"/>
        <v>0</v>
      </c>
      <c r="Z90" s="166">
        <f t="shared" si="13"/>
        <v>0</v>
      </c>
      <c r="AA90" s="166">
        <f t="shared" si="14"/>
        <v>0</v>
      </c>
      <c r="AB90" s="166">
        <f t="shared" si="15"/>
        <v>0</v>
      </c>
      <c r="AC90" s="166">
        <f t="shared" si="16"/>
        <v>0</v>
      </c>
      <c r="AD90" s="166">
        <f t="shared" si="17"/>
        <v>0</v>
      </c>
      <c r="AE90" s="166">
        <f t="shared" si="18"/>
        <v>0</v>
      </c>
    </row>
    <row r="91" spans="3:31" x14ac:dyDescent="0.2">
      <c r="C91" s="297"/>
      <c r="D91" s="157"/>
      <c r="E91" s="158" t="s">
        <v>229</v>
      </c>
      <c r="F91" s="211" t="s">
        <v>230</v>
      </c>
      <c r="G91" s="5"/>
      <c r="H91" s="4"/>
      <c r="I91" s="4"/>
      <c r="J91" s="2"/>
      <c r="K91" s="2"/>
      <c r="L91" s="2"/>
      <c r="M91" s="2">
        <v>0</v>
      </c>
      <c r="N91" s="2">
        <v>0</v>
      </c>
      <c r="O91" s="195">
        <v>0</v>
      </c>
      <c r="P91" s="160"/>
      <c r="Q91" s="167" t="s">
        <v>114</v>
      </c>
      <c r="R91" s="168">
        <v>2.6</v>
      </c>
      <c r="S91" s="169">
        <v>2.6</v>
      </c>
      <c r="T91" s="170">
        <v>2.6</v>
      </c>
      <c r="U91" s="168">
        <v>2.6</v>
      </c>
      <c r="V91" s="171">
        <f t="shared" si="19"/>
        <v>2.6</v>
      </c>
      <c r="W91" s="166">
        <f t="shared" si="10"/>
        <v>0</v>
      </c>
      <c r="X91" s="166">
        <f t="shared" si="11"/>
        <v>0</v>
      </c>
      <c r="Y91" s="166">
        <f t="shared" si="12"/>
        <v>0</v>
      </c>
      <c r="Z91" s="166">
        <f t="shared" si="13"/>
        <v>0</v>
      </c>
      <c r="AA91" s="166">
        <f t="shared" si="14"/>
        <v>0</v>
      </c>
      <c r="AB91" s="166">
        <f t="shared" si="15"/>
        <v>0</v>
      </c>
      <c r="AC91" s="166">
        <f t="shared" si="16"/>
        <v>0</v>
      </c>
      <c r="AD91" s="166">
        <f t="shared" si="17"/>
        <v>0</v>
      </c>
      <c r="AE91" s="166">
        <f t="shared" si="18"/>
        <v>0</v>
      </c>
    </row>
    <row r="92" spans="3:31" x14ac:dyDescent="0.2">
      <c r="C92" s="297"/>
      <c r="D92" s="157"/>
      <c r="E92" s="158" t="s">
        <v>231</v>
      </c>
      <c r="F92" s="211" t="s">
        <v>232</v>
      </c>
      <c r="G92" s="5"/>
      <c r="H92" s="4"/>
      <c r="I92" s="4"/>
      <c r="J92" s="2"/>
      <c r="K92" s="2"/>
      <c r="L92" s="2"/>
      <c r="M92" s="2">
        <v>0</v>
      </c>
      <c r="N92" s="2">
        <v>0</v>
      </c>
      <c r="O92" s="195">
        <v>0</v>
      </c>
      <c r="P92" s="160"/>
      <c r="Q92" s="167" t="s">
        <v>114</v>
      </c>
      <c r="R92" s="168">
        <v>2.6</v>
      </c>
      <c r="S92" s="169">
        <v>2.6</v>
      </c>
      <c r="T92" s="170">
        <v>2.6</v>
      </c>
      <c r="U92" s="168">
        <v>2.6</v>
      </c>
      <c r="V92" s="171">
        <f t="shared" si="19"/>
        <v>2.6</v>
      </c>
      <c r="W92" s="166">
        <f t="shared" si="10"/>
        <v>0</v>
      </c>
      <c r="X92" s="166">
        <f t="shared" si="11"/>
        <v>0</v>
      </c>
      <c r="Y92" s="166">
        <f t="shared" si="12"/>
        <v>0</v>
      </c>
      <c r="Z92" s="166">
        <f t="shared" si="13"/>
        <v>0</v>
      </c>
      <c r="AA92" s="166">
        <f t="shared" si="14"/>
        <v>0</v>
      </c>
      <c r="AB92" s="166">
        <f t="shared" si="15"/>
        <v>0</v>
      </c>
      <c r="AC92" s="166">
        <f t="shared" si="16"/>
        <v>0</v>
      </c>
      <c r="AD92" s="166">
        <f t="shared" si="17"/>
        <v>0</v>
      </c>
      <c r="AE92" s="166">
        <f t="shared" si="18"/>
        <v>0</v>
      </c>
    </row>
    <row r="93" spans="3:31" x14ac:dyDescent="0.2">
      <c r="C93" s="297"/>
      <c r="D93" s="157"/>
      <c r="E93" s="158" t="s">
        <v>233</v>
      </c>
      <c r="F93" s="211" t="s">
        <v>234</v>
      </c>
      <c r="G93" s="5"/>
      <c r="H93" s="4"/>
      <c r="I93" s="4"/>
      <c r="J93" s="2"/>
      <c r="K93" s="2"/>
      <c r="L93" s="2"/>
      <c r="M93" s="2">
        <v>0</v>
      </c>
      <c r="N93" s="2">
        <v>0</v>
      </c>
      <c r="O93" s="195">
        <v>0</v>
      </c>
      <c r="P93" s="160"/>
      <c r="Q93" s="167" t="s">
        <v>114</v>
      </c>
      <c r="R93" s="168">
        <v>2.6</v>
      </c>
      <c r="S93" s="169">
        <v>2.6</v>
      </c>
      <c r="T93" s="170">
        <v>2.6</v>
      </c>
      <c r="U93" s="168">
        <v>2.6</v>
      </c>
      <c r="V93" s="171">
        <f t="shared" si="19"/>
        <v>2.6</v>
      </c>
      <c r="W93" s="166">
        <f t="shared" si="10"/>
        <v>0</v>
      </c>
      <c r="X93" s="166">
        <f t="shared" si="11"/>
        <v>0</v>
      </c>
      <c r="Y93" s="166">
        <f t="shared" si="12"/>
        <v>0</v>
      </c>
      <c r="Z93" s="166">
        <f t="shared" si="13"/>
        <v>0</v>
      </c>
      <c r="AA93" s="166">
        <f t="shared" si="14"/>
        <v>0</v>
      </c>
      <c r="AB93" s="166">
        <f t="shared" si="15"/>
        <v>0</v>
      </c>
      <c r="AC93" s="166">
        <f t="shared" si="16"/>
        <v>0</v>
      </c>
      <c r="AD93" s="166">
        <f t="shared" si="17"/>
        <v>0</v>
      </c>
      <c r="AE93" s="166">
        <f t="shared" si="18"/>
        <v>0</v>
      </c>
    </row>
    <row r="94" spans="3:31" x14ac:dyDescent="0.2">
      <c r="C94" s="297"/>
      <c r="D94" s="157"/>
      <c r="E94" s="158" t="s">
        <v>235</v>
      </c>
      <c r="F94" s="211" t="s">
        <v>236</v>
      </c>
      <c r="G94" s="5"/>
      <c r="H94" s="4"/>
      <c r="I94" s="4"/>
      <c r="J94" s="2"/>
      <c r="K94" s="2"/>
      <c r="L94" s="2"/>
      <c r="M94" s="2">
        <v>0</v>
      </c>
      <c r="N94" s="2">
        <v>0</v>
      </c>
      <c r="O94" s="195">
        <v>0</v>
      </c>
      <c r="P94" s="160"/>
      <c r="Q94" s="167" t="s">
        <v>114</v>
      </c>
      <c r="R94" s="168">
        <v>2.6</v>
      </c>
      <c r="S94" s="169">
        <v>2.6</v>
      </c>
      <c r="T94" s="170">
        <v>2.6</v>
      </c>
      <c r="U94" s="168">
        <v>2.6</v>
      </c>
      <c r="V94" s="171">
        <f t="shared" si="19"/>
        <v>2.6</v>
      </c>
      <c r="W94" s="166">
        <f t="shared" si="10"/>
        <v>0</v>
      </c>
      <c r="X94" s="166">
        <f t="shared" si="11"/>
        <v>0</v>
      </c>
      <c r="Y94" s="166">
        <f t="shared" si="12"/>
        <v>0</v>
      </c>
      <c r="Z94" s="166">
        <f t="shared" si="13"/>
        <v>0</v>
      </c>
      <c r="AA94" s="166">
        <f t="shared" si="14"/>
        <v>0</v>
      </c>
      <c r="AB94" s="166">
        <f t="shared" si="15"/>
        <v>0</v>
      </c>
      <c r="AC94" s="166">
        <f t="shared" si="16"/>
        <v>0</v>
      </c>
      <c r="AD94" s="166">
        <f t="shared" si="17"/>
        <v>0</v>
      </c>
      <c r="AE94" s="166">
        <f t="shared" si="18"/>
        <v>0</v>
      </c>
    </row>
    <row r="95" spans="3:31" x14ac:dyDescent="0.2">
      <c r="C95" s="297"/>
      <c r="D95" s="157"/>
      <c r="E95" s="158" t="s">
        <v>237</v>
      </c>
      <c r="F95" s="211" t="s">
        <v>238</v>
      </c>
      <c r="G95" s="5"/>
      <c r="H95" s="4"/>
      <c r="I95" s="4"/>
      <c r="J95" s="2"/>
      <c r="K95" s="2"/>
      <c r="L95" s="2"/>
      <c r="M95" s="2">
        <v>0</v>
      </c>
      <c r="N95" s="2">
        <v>0</v>
      </c>
      <c r="O95" s="195">
        <v>0</v>
      </c>
      <c r="P95" s="160"/>
      <c r="Q95" s="167" t="s">
        <v>114</v>
      </c>
      <c r="R95" s="168">
        <v>2.6</v>
      </c>
      <c r="S95" s="169">
        <v>2.6</v>
      </c>
      <c r="T95" s="170">
        <v>2.6</v>
      </c>
      <c r="U95" s="168">
        <v>2.6</v>
      </c>
      <c r="V95" s="171">
        <f t="shared" si="19"/>
        <v>2.6</v>
      </c>
      <c r="W95" s="166">
        <f t="shared" si="10"/>
        <v>0</v>
      </c>
      <c r="X95" s="166">
        <f t="shared" si="11"/>
        <v>0</v>
      </c>
      <c r="Y95" s="166">
        <f t="shared" si="12"/>
        <v>0</v>
      </c>
      <c r="Z95" s="166">
        <f t="shared" si="13"/>
        <v>0</v>
      </c>
      <c r="AA95" s="166">
        <f t="shared" si="14"/>
        <v>0</v>
      </c>
      <c r="AB95" s="166">
        <f t="shared" si="15"/>
        <v>0</v>
      </c>
      <c r="AC95" s="166">
        <f t="shared" si="16"/>
        <v>0</v>
      </c>
      <c r="AD95" s="166">
        <f t="shared" si="17"/>
        <v>0</v>
      </c>
      <c r="AE95" s="166">
        <f t="shared" si="18"/>
        <v>0</v>
      </c>
    </row>
    <row r="96" spans="3:31" x14ac:dyDescent="0.2">
      <c r="C96" s="297"/>
      <c r="D96" s="157"/>
      <c r="E96" s="158" t="s">
        <v>239</v>
      </c>
      <c r="F96" s="211" t="s">
        <v>240</v>
      </c>
      <c r="G96" s="5"/>
      <c r="H96" s="4"/>
      <c r="I96" s="4"/>
      <c r="J96" s="2"/>
      <c r="K96" s="2"/>
      <c r="L96" s="2"/>
      <c r="M96" s="2">
        <v>0</v>
      </c>
      <c r="N96" s="2">
        <v>0</v>
      </c>
      <c r="O96" s="195">
        <v>0</v>
      </c>
      <c r="P96" s="160"/>
      <c r="Q96" s="167" t="s">
        <v>114</v>
      </c>
      <c r="R96" s="168">
        <v>2.6</v>
      </c>
      <c r="S96" s="169">
        <v>2.6</v>
      </c>
      <c r="T96" s="170">
        <v>2.6</v>
      </c>
      <c r="U96" s="168">
        <v>2.6</v>
      </c>
      <c r="V96" s="171">
        <f t="shared" si="19"/>
        <v>2.6</v>
      </c>
      <c r="W96" s="166">
        <f t="shared" si="10"/>
        <v>0</v>
      </c>
      <c r="X96" s="166">
        <f t="shared" si="11"/>
        <v>0</v>
      </c>
      <c r="Y96" s="166">
        <f t="shared" si="12"/>
        <v>0</v>
      </c>
      <c r="Z96" s="166">
        <f t="shared" si="13"/>
        <v>0</v>
      </c>
      <c r="AA96" s="166">
        <f t="shared" si="14"/>
        <v>0</v>
      </c>
      <c r="AB96" s="166">
        <f t="shared" si="15"/>
        <v>0</v>
      </c>
      <c r="AC96" s="166">
        <f t="shared" si="16"/>
        <v>0</v>
      </c>
      <c r="AD96" s="166">
        <f t="shared" si="17"/>
        <v>0</v>
      </c>
      <c r="AE96" s="166">
        <f t="shared" si="18"/>
        <v>0</v>
      </c>
    </row>
    <row r="97" spans="3:31" x14ac:dyDescent="0.2">
      <c r="C97" s="297"/>
      <c r="D97" s="157"/>
      <c r="E97" s="158" t="s">
        <v>241</v>
      </c>
      <c r="F97" s="211" t="s">
        <v>242</v>
      </c>
      <c r="G97" s="5"/>
      <c r="H97" s="4"/>
      <c r="I97" s="4"/>
      <c r="J97" s="2"/>
      <c r="K97" s="2"/>
      <c r="L97" s="2"/>
      <c r="M97" s="2">
        <v>0</v>
      </c>
      <c r="N97" s="2">
        <v>0</v>
      </c>
      <c r="O97" s="195">
        <v>0</v>
      </c>
      <c r="P97" s="160"/>
      <c r="Q97" s="167" t="s">
        <v>114</v>
      </c>
      <c r="R97" s="168">
        <v>2.6</v>
      </c>
      <c r="S97" s="169">
        <v>2.6</v>
      </c>
      <c r="T97" s="170">
        <v>2.6</v>
      </c>
      <c r="U97" s="168">
        <v>2.6</v>
      </c>
      <c r="V97" s="171">
        <f t="shared" si="19"/>
        <v>2.6</v>
      </c>
      <c r="W97" s="166">
        <f t="shared" si="10"/>
        <v>0</v>
      </c>
      <c r="X97" s="166">
        <f t="shared" si="11"/>
        <v>0</v>
      </c>
      <c r="Y97" s="166">
        <f t="shared" si="12"/>
        <v>0</v>
      </c>
      <c r="Z97" s="166">
        <f t="shared" si="13"/>
        <v>0</v>
      </c>
      <c r="AA97" s="166">
        <f t="shared" si="14"/>
        <v>0</v>
      </c>
      <c r="AB97" s="166">
        <f t="shared" si="15"/>
        <v>0</v>
      </c>
      <c r="AC97" s="166">
        <f t="shared" si="16"/>
        <v>0</v>
      </c>
      <c r="AD97" s="166">
        <f t="shared" si="17"/>
        <v>0</v>
      </c>
      <c r="AE97" s="166">
        <f t="shared" si="18"/>
        <v>0</v>
      </c>
    </row>
    <row r="98" spans="3:31" x14ac:dyDescent="0.2">
      <c r="C98" s="297"/>
      <c r="D98" s="157"/>
      <c r="E98" s="158" t="s">
        <v>243</v>
      </c>
      <c r="F98" s="211" t="s">
        <v>244</v>
      </c>
      <c r="G98" s="5"/>
      <c r="H98" s="4"/>
      <c r="I98" s="4"/>
      <c r="J98" s="2"/>
      <c r="K98" s="2"/>
      <c r="L98" s="2"/>
      <c r="M98" s="2">
        <v>0</v>
      </c>
      <c r="N98" s="2">
        <v>0</v>
      </c>
      <c r="O98" s="195">
        <v>0</v>
      </c>
      <c r="P98" s="160"/>
      <c r="Q98" s="167" t="s">
        <v>114</v>
      </c>
      <c r="R98" s="168">
        <v>2.6</v>
      </c>
      <c r="S98" s="169">
        <v>2.6</v>
      </c>
      <c r="T98" s="170">
        <v>2.6</v>
      </c>
      <c r="U98" s="168">
        <v>2.6</v>
      </c>
      <c r="V98" s="171">
        <f t="shared" si="19"/>
        <v>2.6</v>
      </c>
      <c r="W98" s="166">
        <f t="shared" si="10"/>
        <v>0</v>
      </c>
      <c r="X98" s="166">
        <f t="shared" si="11"/>
        <v>0</v>
      </c>
      <c r="Y98" s="166">
        <f t="shared" si="12"/>
        <v>0</v>
      </c>
      <c r="Z98" s="166">
        <f t="shared" si="13"/>
        <v>0</v>
      </c>
      <c r="AA98" s="166">
        <f t="shared" si="14"/>
        <v>0</v>
      </c>
      <c r="AB98" s="166">
        <f t="shared" si="15"/>
        <v>0</v>
      </c>
      <c r="AC98" s="166">
        <f t="shared" si="16"/>
        <v>0</v>
      </c>
      <c r="AD98" s="166">
        <f t="shared" si="17"/>
        <v>0</v>
      </c>
      <c r="AE98" s="166">
        <f t="shared" si="18"/>
        <v>0</v>
      </c>
    </row>
    <row r="99" spans="3:31" x14ac:dyDescent="0.2">
      <c r="C99" s="297"/>
      <c r="D99" s="157"/>
      <c r="E99" s="158" t="s">
        <v>245</v>
      </c>
      <c r="F99" s="211" t="s">
        <v>246</v>
      </c>
      <c r="G99" s="3"/>
      <c r="H99" s="2"/>
      <c r="I99" s="2"/>
      <c r="J99" s="2"/>
      <c r="K99" s="2"/>
      <c r="L99" s="2"/>
      <c r="M99" s="2">
        <v>0</v>
      </c>
      <c r="N99" s="2">
        <v>0</v>
      </c>
      <c r="O99" s="129">
        <v>0</v>
      </c>
      <c r="P99" s="160"/>
      <c r="Q99" s="167" t="s">
        <v>114</v>
      </c>
      <c r="R99" s="168">
        <v>2.6</v>
      </c>
      <c r="S99" s="169">
        <v>2.6</v>
      </c>
      <c r="T99" s="170">
        <v>2.6</v>
      </c>
      <c r="U99" s="168">
        <v>2.6</v>
      </c>
      <c r="V99" s="171">
        <f t="shared" si="19"/>
        <v>2.6</v>
      </c>
      <c r="W99" s="166">
        <f t="shared" si="10"/>
        <v>0</v>
      </c>
      <c r="X99" s="166">
        <f t="shared" si="11"/>
        <v>0</v>
      </c>
      <c r="Y99" s="166">
        <f t="shared" si="12"/>
        <v>0</v>
      </c>
      <c r="Z99" s="166">
        <f t="shared" si="13"/>
        <v>0</v>
      </c>
      <c r="AA99" s="166">
        <f t="shared" si="14"/>
        <v>0</v>
      </c>
      <c r="AB99" s="166">
        <f t="shared" si="15"/>
        <v>0</v>
      </c>
      <c r="AC99" s="166">
        <f t="shared" si="16"/>
        <v>0</v>
      </c>
      <c r="AD99" s="166">
        <f t="shared" si="17"/>
        <v>0</v>
      </c>
      <c r="AE99" s="166">
        <f t="shared" si="18"/>
        <v>0</v>
      </c>
    </row>
    <row r="100" spans="3:31" x14ac:dyDescent="0.2">
      <c r="C100" s="297"/>
      <c r="D100" s="157"/>
      <c r="E100" s="158" t="s">
        <v>247</v>
      </c>
      <c r="F100" s="211" t="s">
        <v>248</v>
      </c>
      <c r="G100" s="3"/>
      <c r="H100" s="2"/>
      <c r="I100" s="2"/>
      <c r="J100" s="2"/>
      <c r="K100" s="2"/>
      <c r="L100" s="2"/>
      <c r="M100" s="2">
        <v>0</v>
      </c>
      <c r="N100" s="2">
        <v>0</v>
      </c>
      <c r="O100" s="129">
        <v>0</v>
      </c>
      <c r="P100" s="160"/>
      <c r="Q100" s="167" t="s">
        <v>114</v>
      </c>
      <c r="R100" s="168">
        <v>2.6</v>
      </c>
      <c r="S100" s="169">
        <v>2.6</v>
      </c>
      <c r="T100" s="170">
        <v>2.6</v>
      </c>
      <c r="U100" s="168">
        <v>2.6</v>
      </c>
      <c r="V100" s="171">
        <f t="shared" si="19"/>
        <v>2.6</v>
      </c>
      <c r="W100" s="166">
        <f t="shared" si="10"/>
        <v>0</v>
      </c>
      <c r="X100" s="166">
        <f t="shared" si="11"/>
        <v>0</v>
      </c>
      <c r="Y100" s="166">
        <f t="shared" si="12"/>
        <v>0</v>
      </c>
      <c r="Z100" s="166">
        <f t="shared" si="13"/>
        <v>0</v>
      </c>
      <c r="AA100" s="166">
        <f t="shared" si="14"/>
        <v>0</v>
      </c>
      <c r="AB100" s="166">
        <f t="shared" si="15"/>
        <v>0</v>
      </c>
      <c r="AC100" s="166">
        <f t="shared" si="16"/>
        <v>0</v>
      </c>
      <c r="AD100" s="166">
        <f t="shared" si="17"/>
        <v>0</v>
      </c>
      <c r="AE100" s="166">
        <f t="shared" si="18"/>
        <v>0</v>
      </c>
    </row>
    <row r="101" spans="3:31" x14ac:dyDescent="0.2">
      <c r="C101" s="297"/>
      <c r="D101" s="157"/>
      <c r="E101" s="158" t="s">
        <v>249</v>
      </c>
      <c r="F101" s="211" t="s">
        <v>250</v>
      </c>
      <c r="G101" s="3"/>
      <c r="H101" s="2"/>
      <c r="I101" s="2"/>
      <c r="J101" s="2"/>
      <c r="K101" s="2"/>
      <c r="L101" s="2"/>
      <c r="M101" s="2">
        <v>0</v>
      </c>
      <c r="N101" s="2">
        <v>0</v>
      </c>
      <c r="O101" s="129">
        <v>0</v>
      </c>
      <c r="P101" s="160"/>
      <c r="Q101" s="167" t="s">
        <v>114</v>
      </c>
      <c r="R101" s="168">
        <v>2.6</v>
      </c>
      <c r="S101" s="169">
        <v>2.6</v>
      </c>
      <c r="T101" s="170">
        <v>2.6</v>
      </c>
      <c r="U101" s="168">
        <v>2.6</v>
      </c>
      <c r="V101" s="171">
        <f t="shared" si="19"/>
        <v>2.6</v>
      </c>
      <c r="W101" s="166">
        <f t="shared" si="10"/>
        <v>0</v>
      </c>
      <c r="X101" s="166">
        <f t="shared" si="11"/>
        <v>0</v>
      </c>
      <c r="Y101" s="166">
        <f t="shared" si="12"/>
        <v>0</v>
      </c>
      <c r="Z101" s="166">
        <f t="shared" si="13"/>
        <v>0</v>
      </c>
      <c r="AA101" s="166">
        <f t="shared" si="14"/>
        <v>0</v>
      </c>
      <c r="AB101" s="166">
        <f t="shared" si="15"/>
        <v>0</v>
      </c>
      <c r="AC101" s="166">
        <f t="shared" si="16"/>
        <v>0</v>
      </c>
      <c r="AD101" s="166">
        <f t="shared" si="17"/>
        <v>0</v>
      </c>
      <c r="AE101" s="166">
        <f t="shared" si="18"/>
        <v>0</v>
      </c>
    </row>
    <row r="102" spans="3:31" x14ac:dyDescent="0.2">
      <c r="C102" s="297"/>
      <c r="D102" s="157"/>
      <c r="E102" s="158" t="s">
        <v>251</v>
      </c>
      <c r="F102" s="211" t="s">
        <v>252</v>
      </c>
      <c r="G102" s="3"/>
      <c r="H102" s="2"/>
      <c r="I102" s="2"/>
      <c r="J102" s="2"/>
      <c r="K102" s="2"/>
      <c r="L102" s="2"/>
      <c r="M102" s="2">
        <v>0</v>
      </c>
      <c r="N102" s="2">
        <v>0</v>
      </c>
      <c r="O102" s="129">
        <v>0</v>
      </c>
      <c r="P102" s="160"/>
      <c r="Q102" s="167" t="s">
        <v>114</v>
      </c>
      <c r="R102" s="168">
        <v>2.6</v>
      </c>
      <c r="S102" s="169">
        <v>2.6</v>
      </c>
      <c r="T102" s="170">
        <v>2.6</v>
      </c>
      <c r="U102" s="168">
        <v>2.6</v>
      </c>
      <c r="V102" s="171">
        <f t="shared" si="19"/>
        <v>2.6</v>
      </c>
      <c r="W102" s="166">
        <f t="shared" si="10"/>
        <v>0</v>
      </c>
      <c r="X102" s="166">
        <f t="shared" si="11"/>
        <v>0</v>
      </c>
      <c r="Y102" s="166">
        <f t="shared" si="12"/>
        <v>0</v>
      </c>
      <c r="Z102" s="166">
        <f t="shared" si="13"/>
        <v>0</v>
      </c>
      <c r="AA102" s="166">
        <f t="shared" si="14"/>
        <v>0</v>
      </c>
      <c r="AB102" s="166">
        <f t="shared" si="15"/>
        <v>0</v>
      </c>
      <c r="AC102" s="166">
        <f t="shared" si="16"/>
        <v>0</v>
      </c>
      <c r="AD102" s="166">
        <f t="shared" si="17"/>
        <v>0</v>
      </c>
      <c r="AE102" s="166">
        <f t="shared" si="18"/>
        <v>0</v>
      </c>
    </row>
    <row r="103" spans="3:31" x14ac:dyDescent="0.2">
      <c r="C103" s="297"/>
      <c r="D103" s="157"/>
      <c r="E103" s="158" t="s">
        <v>253</v>
      </c>
      <c r="F103" s="211" t="s">
        <v>254</v>
      </c>
      <c r="G103" s="3"/>
      <c r="H103" s="2"/>
      <c r="I103" s="2"/>
      <c r="J103" s="2"/>
      <c r="K103" s="2"/>
      <c r="L103" s="2"/>
      <c r="M103" s="2">
        <v>0</v>
      </c>
      <c r="N103" s="2">
        <v>0</v>
      </c>
      <c r="O103" s="129">
        <v>0</v>
      </c>
      <c r="P103" s="160"/>
      <c r="Q103" s="167" t="s">
        <v>114</v>
      </c>
      <c r="R103" s="168">
        <v>2.6</v>
      </c>
      <c r="S103" s="169">
        <v>2.6</v>
      </c>
      <c r="T103" s="170">
        <v>2.6</v>
      </c>
      <c r="U103" s="168">
        <v>2.6</v>
      </c>
      <c r="V103" s="171">
        <f t="shared" si="19"/>
        <v>2.6</v>
      </c>
      <c r="W103" s="166">
        <f t="shared" si="10"/>
        <v>0</v>
      </c>
      <c r="X103" s="166">
        <f t="shared" si="11"/>
        <v>0</v>
      </c>
      <c r="Y103" s="166">
        <f t="shared" si="12"/>
        <v>0</v>
      </c>
      <c r="Z103" s="166">
        <f t="shared" si="13"/>
        <v>0</v>
      </c>
      <c r="AA103" s="166">
        <f t="shared" si="14"/>
        <v>0</v>
      </c>
      <c r="AB103" s="166">
        <f t="shared" si="15"/>
        <v>0</v>
      </c>
      <c r="AC103" s="166">
        <f t="shared" si="16"/>
        <v>0</v>
      </c>
      <c r="AD103" s="166">
        <f t="shared" si="17"/>
        <v>0</v>
      </c>
      <c r="AE103" s="166">
        <f t="shared" si="18"/>
        <v>0</v>
      </c>
    </row>
    <row r="104" spans="3:31" x14ac:dyDescent="0.2">
      <c r="C104" s="297"/>
      <c r="D104" s="157"/>
      <c r="E104" s="158" t="s">
        <v>255</v>
      </c>
      <c r="F104" s="211" t="s">
        <v>256</v>
      </c>
      <c r="G104" s="3"/>
      <c r="H104" s="2"/>
      <c r="I104" s="2"/>
      <c r="J104" s="2"/>
      <c r="K104" s="2"/>
      <c r="L104" s="2"/>
      <c r="M104" s="2">
        <v>0</v>
      </c>
      <c r="N104" s="2">
        <v>0</v>
      </c>
      <c r="O104" s="129">
        <v>0</v>
      </c>
      <c r="P104" s="160"/>
      <c r="Q104" s="167" t="s">
        <v>114</v>
      </c>
      <c r="R104" s="168">
        <v>2.6</v>
      </c>
      <c r="S104" s="169">
        <v>2.6</v>
      </c>
      <c r="T104" s="170">
        <v>2.6</v>
      </c>
      <c r="U104" s="168">
        <v>2.6</v>
      </c>
      <c r="V104" s="171">
        <f t="shared" si="19"/>
        <v>2.6</v>
      </c>
      <c r="W104" s="166">
        <f t="shared" si="10"/>
        <v>0</v>
      </c>
      <c r="X104" s="166">
        <f t="shared" si="11"/>
        <v>0</v>
      </c>
      <c r="Y104" s="166">
        <f t="shared" si="12"/>
        <v>0</v>
      </c>
      <c r="Z104" s="166">
        <f t="shared" si="13"/>
        <v>0</v>
      </c>
      <c r="AA104" s="166">
        <f t="shared" si="14"/>
        <v>0</v>
      </c>
      <c r="AB104" s="166">
        <f t="shared" si="15"/>
        <v>0</v>
      </c>
      <c r="AC104" s="166">
        <f t="shared" si="16"/>
        <v>0</v>
      </c>
      <c r="AD104" s="166">
        <f t="shared" si="17"/>
        <v>0</v>
      </c>
      <c r="AE104" s="166">
        <f t="shared" si="18"/>
        <v>0</v>
      </c>
    </row>
    <row r="105" spans="3:31" x14ac:dyDescent="0.2">
      <c r="C105" s="297"/>
      <c r="D105" s="157"/>
      <c r="E105" s="158" t="s">
        <v>257</v>
      </c>
      <c r="F105" s="211" t="s">
        <v>258</v>
      </c>
      <c r="G105" s="3"/>
      <c r="H105" s="2"/>
      <c r="I105" s="2"/>
      <c r="J105" s="2"/>
      <c r="K105" s="2"/>
      <c r="L105" s="2"/>
      <c r="M105" s="2">
        <v>0</v>
      </c>
      <c r="N105" s="2">
        <v>0</v>
      </c>
      <c r="O105" s="129">
        <v>0</v>
      </c>
      <c r="P105" s="160"/>
      <c r="Q105" s="167" t="s">
        <v>114</v>
      </c>
      <c r="R105" s="168">
        <v>2.6</v>
      </c>
      <c r="S105" s="169">
        <v>2.6</v>
      </c>
      <c r="T105" s="170">
        <v>2.6</v>
      </c>
      <c r="U105" s="168">
        <v>2.6</v>
      </c>
      <c r="V105" s="171">
        <f t="shared" si="19"/>
        <v>2.6</v>
      </c>
      <c r="W105" s="166">
        <f t="shared" si="10"/>
        <v>0</v>
      </c>
      <c r="X105" s="166">
        <f t="shared" si="11"/>
        <v>0</v>
      </c>
      <c r="Y105" s="166">
        <f t="shared" si="12"/>
        <v>0</v>
      </c>
      <c r="Z105" s="166">
        <f t="shared" si="13"/>
        <v>0</v>
      </c>
      <c r="AA105" s="166">
        <f t="shared" si="14"/>
        <v>0</v>
      </c>
      <c r="AB105" s="166">
        <f t="shared" si="15"/>
        <v>0</v>
      </c>
      <c r="AC105" s="166">
        <f t="shared" si="16"/>
        <v>0</v>
      </c>
      <c r="AD105" s="166">
        <f t="shared" si="17"/>
        <v>0</v>
      </c>
      <c r="AE105" s="166">
        <f t="shared" si="18"/>
        <v>0</v>
      </c>
    </row>
    <row r="106" spans="3:31" x14ac:dyDescent="0.2">
      <c r="C106" s="297">
        <v>3.1</v>
      </c>
      <c r="D106" s="157"/>
      <c r="E106" s="158" t="s">
        <v>259</v>
      </c>
      <c r="F106" s="211" t="s">
        <v>260</v>
      </c>
      <c r="G106" s="2"/>
      <c r="H106" s="2"/>
      <c r="I106" s="2"/>
      <c r="J106" s="2"/>
      <c r="K106" s="2"/>
      <c r="L106" s="2"/>
      <c r="M106" s="2">
        <v>0</v>
      </c>
      <c r="N106" s="2">
        <v>0</v>
      </c>
      <c r="O106" s="129">
        <v>0</v>
      </c>
      <c r="P106" s="160"/>
      <c r="Q106" s="167" t="s">
        <v>114</v>
      </c>
      <c r="R106" s="168">
        <v>2.6</v>
      </c>
      <c r="S106" s="169">
        <v>2.6</v>
      </c>
      <c r="T106" s="170">
        <v>2.6</v>
      </c>
      <c r="U106" s="168">
        <v>2.6</v>
      </c>
      <c r="V106" s="171">
        <f t="shared" si="19"/>
        <v>2.6</v>
      </c>
      <c r="W106" s="166">
        <f t="shared" si="10"/>
        <v>0</v>
      </c>
      <c r="X106" s="166">
        <f t="shared" si="11"/>
        <v>0</v>
      </c>
      <c r="Y106" s="166">
        <f t="shared" si="12"/>
        <v>0</v>
      </c>
      <c r="Z106" s="166">
        <f t="shared" si="13"/>
        <v>0</v>
      </c>
      <c r="AA106" s="166">
        <f t="shared" si="14"/>
        <v>0</v>
      </c>
      <c r="AB106" s="166">
        <f t="shared" si="15"/>
        <v>0</v>
      </c>
      <c r="AC106" s="166">
        <f t="shared" si="16"/>
        <v>0</v>
      </c>
      <c r="AD106" s="166">
        <f t="shared" si="17"/>
        <v>0</v>
      </c>
      <c r="AE106" s="166">
        <f t="shared" si="18"/>
        <v>0</v>
      </c>
    </row>
    <row r="107" spans="3:31" x14ac:dyDescent="0.2">
      <c r="C107" s="297"/>
      <c r="D107" s="157"/>
      <c r="E107" s="158" t="s">
        <v>261</v>
      </c>
      <c r="F107" s="211" t="s">
        <v>262</v>
      </c>
      <c r="G107" s="2"/>
      <c r="H107" s="2"/>
      <c r="I107" s="2"/>
      <c r="J107" s="2"/>
      <c r="K107" s="2"/>
      <c r="L107" s="2"/>
      <c r="M107" s="2">
        <v>0</v>
      </c>
      <c r="N107" s="2">
        <v>0</v>
      </c>
      <c r="O107" s="129">
        <v>0</v>
      </c>
      <c r="P107" s="160"/>
      <c r="Q107" s="167" t="s">
        <v>114</v>
      </c>
      <c r="R107" s="168">
        <v>2.6</v>
      </c>
      <c r="S107" s="169">
        <v>2.6</v>
      </c>
      <c r="T107" s="170">
        <v>2.6</v>
      </c>
      <c r="U107" s="168">
        <v>2.6</v>
      </c>
      <c r="V107" s="171">
        <f t="shared" si="19"/>
        <v>2.6</v>
      </c>
      <c r="W107" s="166">
        <f t="shared" si="10"/>
        <v>0</v>
      </c>
      <c r="X107" s="166">
        <f t="shared" si="11"/>
        <v>0</v>
      </c>
      <c r="Y107" s="166">
        <f t="shared" si="12"/>
        <v>0</v>
      </c>
      <c r="Z107" s="166">
        <f t="shared" si="13"/>
        <v>0</v>
      </c>
      <c r="AA107" s="166">
        <f t="shared" si="14"/>
        <v>0</v>
      </c>
      <c r="AB107" s="166">
        <f t="shared" si="15"/>
        <v>0</v>
      </c>
      <c r="AC107" s="166">
        <f t="shared" si="16"/>
        <v>0</v>
      </c>
      <c r="AD107" s="166">
        <f t="shared" si="17"/>
        <v>0</v>
      </c>
      <c r="AE107" s="166">
        <f t="shared" si="18"/>
        <v>0</v>
      </c>
    </row>
    <row r="108" spans="3:31" x14ac:dyDescent="0.2">
      <c r="C108" s="297"/>
      <c r="D108" s="157"/>
      <c r="E108" s="158" t="s">
        <v>263</v>
      </c>
      <c r="F108" s="211" t="s">
        <v>264</v>
      </c>
      <c r="G108" s="2"/>
      <c r="H108" s="2"/>
      <c r="I108" s="2"/>
      <c r="J108" s="2"/>
      <c r="K108" s="2"/>
      <c r="L108" s="2"/>
      <c r="M108" s="2">
        <v>0</v>
      </c>
      <c r="N108" s="2">
        <v>0</v>
      </c>
      <c r="O108" s="129">
        <v>0</v>
      </c>
      <c r="P108" s="160"/>
      <c r="Q108" s="167" t="s">
        <v>114</v>
      </c>
      <c r="R108" s="168">
        <v>2.6</v>
      </c>
      <c r="S108" s="169">
        <v>2.6</v>
      </c>
      <c r="T108" s="170">
        <v>2.6</v>
      </c>
      <c r="U108" s="168">
        <v>2.6</v>
      </c>
      <c r="V108" s="171">
        <f t="shared" si="19"/>
        <v>2.6</v>
      </c>
      <c r="W108" s="166">
        <f t="shared" si="10"/>
        <v>0</v>
      </c>
      <c r="X108" s="166">
        <f t="shared" si="11"/>
        <v>0</v>
      </c>
      <c r="Y108" s="166">
        <f t="shared" si="12"/>
        <v>0</v>
      </c>
      <c r="Z108" s="166">
        <f t="shared" si="13"/>
        <v>0</v>
      </c>
      <c r="AA108" s="166">
        <f t="shared" si="14"/>
        <v>0</v>
      </c>
      <c r="AB108" s="166">
        <f t="shared" si="15"/>
        <v>0</v>
      </c>
      <c r="AC108" s="166">
        <f t="shared" si="16"/>
        <v>0</v>
      </c>
      <c r="AD108" s="166">
        <f t="shared" si="17"/>
        <v>0</v>
      </c>
      <c r="AE108" s="166">
        <f t="shared" si="18"/>
        <v>0</v>
      </c>
    </row>
    <row r="109" spans="3:31" x14ac:dyDescent="0.2">
      <c r="C109" s="297">
        <v>3.2</v>
      </c>
      <c r="D109" s="157"/>
      <c r="E109" s="158" t="s">
        <v>265</v>
      </c>
      <c r="F109" s="211" t="s">
        <v>266</v>
      </c>
      <c r="G109" s="3"/>
      <c r="H109" s="2"/>
      <c r="I109" s="2"/>
      <c r="J109" s="2"/>
      <c r="K109" s="2"/>
      <c r="L109" s="2"/>
      <c r="M109" s="2">
        <v>0</v>
      </c>
      <c r="N109" s="2">
        <v>0</v>
      </c>
      <c r="O109" s="129">
        <v>0</v>
      </c>
      <c r="P109" s="160"/>
      <c r="Q109" s="167" t="s">
        <v>114</v>
      </c>
      <c r="R109" s="168">
        <v>2.6</v>
      </c>
      <c r="S109" s="169">
        <v>2.6</v>
      </c>
      <c r="T109" s="170">
        <v>2.6</v>
      </c>
      <c r="U109" s="168">
        <v>2.6</v>
      </c>
      <c r="V109" s="171">
        <f t="shared" si="19"/>
        <v>2.6</v>
      </c>
      <c r="W109" s="166">
        <f t="shared" si="10"/>
        <v>0</v>
      </c>
      <c r="X109" s="166">
        <f t="shared" si="11"/>
        <v>0</v>
      </c>
      <c r="Y109" s="166">
        <f t="shared" si="12"/>
        <v>0</v>
      </c>
      <c r="Z109" s="166">
        <f t="shared" si="13"/>
        <v>0</v>
      </c>
      <c r="AA109" s="166">
        <f t="shared" si="14"/>
        <v>0</v>
      </c>
      <c r="AB109" s="166">
        <f t="shared" si="15"/>
        <v>0</v>
      </c>
      <c r="AC109" s="166">
        <f t="shared" si="16"/>
        <v>0</v>
      </c>
      <c r="AD109" s="166">
        <f t="shared" si="17"/>
        <v>0</v>
      </c>
      <c r="AE109" s="166">
        <f t="shared" si="18"/>
        <v>0</v>
      </c>
    </row>
    <row r="110" spans="3:31" x14ac:dyDescent="0.2">
      <c r="C110" s="297"/>
      <c r="D110" s="157"/>
      <c r="E110" s="158" t="s">
        <v>267</v>
      </c>
      <c r="F110" s="211" t="s">
        <v>268</v>
      </c>
      <c r="G110" s="3"/>
      <c r="H110" s="2"/>
      <c r="I110" s="2"/>
      <c r="J110" s="2"/>
      <c r="K110" s="2"/>
      <c r="L110" s="2"/>
      <c r="M110" s="2">
        <v>0</v>
      </c>
      <c r="N110" s="2">
        <v>0</v>
      </c>
      <c r="O110" s="129">
        <v>0</v>
      </c>
      <c r="P110" s="160"/>
      <c r="Q110" s="167" t="s">
        <v>114</v>
      </c>
      <c r="R110" s="168">
        <v>2.6</v>
      </c>
      <c r="S110" s="169">
        <v>2.6</v>
      </c>
      <c r="T110" s="170">
        <v>2.6</v>
      </c>
      <c r="U110" s="168">
        <v>2.6</v>
      </c>
      <c r="V110" s="171">
        <f t="shared" si="19"/>
        <v>2.6</v>
      </c>
      <c r="W110" s="166">
        <f t="shared" si="10"/>
        <v>0</v>
      </c>
      <c r="X110" s="166">
        <f t="shared" si="11"/>
        <v>0</v>
      </c>
      <c r="Y110" s="166">
        <f t="shared" si="12"/>
        <v>0</v>
      </c>
      <c r="Z110" s="166">
        <f t="shared" si="13"/>
        <v>0</v>
      </c>
      <c r="AA110" s="166">
        <f t="shared" si="14"/>
        <v>0</v>
      </c>
      <c r="AB110" s="166">
        <f t="shared" si="15"/>
        <v>0</v>
      </c>
      <c r="AC110" s="166">
        <f t="shared" si="16"/>
        <v>0</v>
      </c>
      <c r="AD110" s="166">
        <f t="shared" si="17"/>
        <v>0</v>
      </c>
      <c r="AE110" s="166">
        <f t="shared" si="18"/>
        <v>0</v>
      </c>
    </row>
    <row r="111" spans="3:31" ht="12.75" thickBot="1" x14ac:dyDescent="0.25">
      <c r="C111" s="297">
        <v>3.4</v>
      </c>
      <c r="D111" s="157"/>
      <c r="E111" s="158" t="s">
        <v>269</v>
      </c>
      <c r="F111" s="211" t="s">
        <v>270</v>
      </c>
      <c r="G111" s="3"/>
      <c r="H111" s="2"/>
      <c r="I111" s="2"/>
      <c r="J111" s="2"/>
      <c r="K111" s="2"/>
      <c r="L111" s="2"/>
      <c r="M111" s="2">
        <v>0</v>
      </c>
      <c r="N111" s="2">
        <v>0</v>
      </c>
      <c r="O111" s="129">
        <v>0</v>
      </c>
      <c r="P111" s="160"/>
      <c r="Q111" s="201" t="s">
        <v>114</v>
      </c>
      <c r="R111" s="184">
        <v>2.6</v>
      </c>
      <c r="S111" s="185">
        <v>2.6</v>
      </c>
      <c r="T111" s="186">
        <v>2.6</v>
      </c>
      <c r="U111" s="184">
        <v>2.6</v>
      </c>
      <c r="V111" s="187">
        <f t="shared" si="19"/>
        <v>2.6</v>
      </c>
      <c r="W111" s="166">
        <f t="shared" si="10"/>
        <v>0</v>
      </c>
      <c r="X111" s="166">
        <f t="shared" si="11"/>
        <v>0</v>
      </c>
      <c r="Y111" s="166">
        <f t="shared" si="12"/>
        <v>0</v>
      </c>
      <c r="Z111" s="166">
        <f t="shared" si="13"/>
        <v>0</v>
      </c>
      <c r="AA111" s="166">
        <f t="shared" si="14"/>
        <v>0</v>
      </c>
      <c r="AB111" s="166">
        <f t="shared" si="15"/>
        <v>0</v>
      </c>
      <c r="AC111" s="166">
        <f t="shared" si="16"/>
        <v>0</v>
      </c>
      <c r="AD111" s="166">
        <f t="shared" si="17"/>
        <v>0</v>
      </c>
      <c r="AE111" s="166">
        <f t="shared" si="18"/>
        <v>0</v>
      </c>
    </row>
    <row r="112" spans="3:31" ht="12.75" hidden="1" thickBot="1" x14ac:dyDescent="0.25">
      <c r="C112" s="297"/>
      <c r="D112" s="157"/>
      <c r="E112" s="158"/>
      <c r="F112" s="173" t="s">
        <v>503</v>
      </c>
      <c r="G112" s="3"/>
      <c r="H112" s="2"/>
      <c r="I112" s="2"/>
      <c r="J112" s="2"/>
      <c r="K112" s="2"/>
      <c r="L112" s="2"/>
      <c r="M112" s="2">
        <v>0</v>
      </c>
      <c r="N112" s="2">
        <v>0</v>
      </c>
      <c r="O112" s="129">
        <v>0</v>
      </c>
      <c r="P112" s="160"/>
      <c r="Q112" s="214" t="s">
        <v>503</v>
      </c>
      <c r="R112" s="215"/>
      <c r="S112" s="216"/>
      <c r="T112" s="217"/>
      <c r="U112" s="215"/>
      <c r="V112" s="218">
        <f t="shared" si="19"/>
        <v>0</v>
      </c>
      <c r="W112" s="166">
        <f t="shared" si="10"/>
        <v>0</v>
      </c>
      <c r="X112" s="166">
        <f t="shared" si="11"/>
        <v>0</v>
      </c>
      <c r="Y112" s="166">
        <f t="shared" si="12"/>
        <v>0</v>
      </c>
      <c r="Z112" s="166">
        <f t="shared" si="13"/>
        <v>0</v>
      </c>
      <c r="AA112" s="166">
        <f t="shared" si="14"/>
        <v>0</v>
      </c>
      <c r="AB112" s="166">
        <f t="shared" si="15"/>
        <v>0</v>
      </c>
      <c r="AC112" s="166">
        <f t="shared" si="16"/>
        <v>0</v>
      </c>
      <c r="AD112" s="166">
        <f t="shared" si="17"/>
        <v>0</v>
      </c>
      <c r="AE112" s="166">
        <f t="shared" si="18"/>
        <v>0</v>
      </c>
    </row>
    <row r="113" spans="3:31" x14ac:dyDescent="0.2">
      <c r="C113" s="297">
        <v>3.5</v>
      </c>
      <c r="D113" s="157" t="s">
        <v>291</v>
      </c>
      <c r="E113" s="158" t="s">
        <v>292</v>
      </c>
      <c r="F113" s="219" t="s">
        <v>293</v>
      </c>
      <c r="G113" s="3"/>
      <c r="H113" s="2"/>
      <c r="I113" s="2"/>
      <c r="J113" s="2"/>
      <c r="K113" s="2"/>
      <c r="L113" s="2"/>
      <c r="M113" s="2">
        <v>0</v>
      </c>
      <c r="N113" s="2">
        <v>0</v>
      </c>
      <c r="O113" s="129">
        <v>0</v>
      </c>
      <c r="P113" s="160"/>
      <c r="Q113" s="161" t="s">
        <v>285</v>
      </c>
      <c r="R113" s="162">
        <v>108.55</v>
      </c>
      <c r="S113" s="163"/>
      <c r="T113" s="164"/>
      <c r="U113" s="162">
        <v>108.55</v>
      </c>
      <c r="V113" s="165">
        <f t="shared" si="19"/>
        <v>0</v>
      </c>
      <c r="W113" s="166">
        <f t="shared" si="10"/>
        <v>0</v>
      </c>
      <c r="X113" s="166">
        <f t="shared" si="11"/>
        <v>0</v>
      </c>
      <c r="Y113" s="166">
        <f t="shared" si="12"/>
        <v>0</v>
      </c>
      <c r="Z113" s="166">
        <f t="shared" si="13"/>
        <v>0</v>
      </c>
      <c r="AA113" s="166">
        <f t="shared" si="14"/>
        <v>0</v>
      </c>
      <c r="AB113" s="166">
        <f t="shared" si="15"/>
        <v>0</v>
      </c>
      <c r="AC113" s="166">
        <f t="shared" si="16"/>
        <v>0</v>
      </c>
      <c r="AD113" s="166">
        <f t="shared" si="17"/>
        <v>0</v>
      </c>
      <c r="AE113" s="166">
        <f t="shared" si="18"/>
        <v>0</v>
      </c>
    </row>
    <row r="114" spans="3:31" ht="12.75" thickBot="1" x14ac:dyDescent="0.25">
      <c r="C114" s="297"/>
      <c r="D114" s="157"/>
      <c r="E114" s="158" t="s">
        <v>294</v>
      </c>
      <c r="F114" s="219" t="s">
        <v>295</v>
      </c>
      <c r="G114" s="3"/>
      <c r="H114" s="2"/>
      <c r="I114" s="2"/>
      <c r="J114" s="2"/>
      <c r="K114" s="2"/>
      <c r="L114" s="2">
        <v>812</v>
      </c>
      <c r="M114" s="2">
        <v>828.24</v>
      </c>
      <c r="N114" s="2">
        <v>844.8048</v>
      </c>
      <c r="O114" s="129">
        <v>861.70089600000006</v>
      </c>
      <c r="P114" s="160"/>
      <c r="Q114" s="201" t="s">
        <v>285</v>
      </c>
      <c r="R114" s="184">
        <v>108.55</v>
      </c>
      <c r="S114" s="185"/>
      <c r="T114" s="186"/>
      <c r="U114" s="184">
        <v>108.55</v>
      </c>
      <c r="V114" s="187">
        <f t="shared" si="19"/>
        <v>0</v>
      </c>
      <c r="W114" s="166">
        <f t="shared" si="10"/>
        <v>0</v>
      </c>
      <c r="X114" s="166">
        <f t="shared" si="11"/>
        <v>0</v>
      </c>
      <c r="Y114" s="166">
        <f t="shared" si="12"/>
        <v>0</v>
      </c>
      <c r="Z114" s="166">
        <f t="shared" si="13"/>
        <v>0</v>
      </c>
      <c r="AA114" s="166">
        <f t="shared" si="14"/>
        <v>0</v>
      </c>
      <c r="AB114" s="166">
        <f t="shared" si="15"/>
        <v>0</v>
      </c>
      <c r="AC114" s="166">
        <f t="shared" si="16"/>
        <v>0</v>
      </c>
      <c r="AD114" s="166">
        <f t="shared" si="17"/>
        <v>0</v>
      </c>
      <c r="AE114" s="166">
        <f t="shared" si="18"/>
        <v>0</v>
      </c>
    </row>
    <row r="115" spans="3:31" ht="12.75" hidden="1" thickBot="1" x14ac:dyDescent="0.25">
      <c r="C115" s="297">
        <v>3.3</v>
      </c>
      <c r="D115" s="157"/>
      <c r="E115" s="158"/>
      <c r="F115" s="173" t="s">
        <v>504</v>
      </c>
      <c r="G115" s="3"/>
      <c r="H115" s="2"/>
      <c r="I115" s="2"/>
      <c r="J115" s="2"/>
      <c r="K115" s="2"/>
      <c r="L115" s="2"/>
      <c r="M115" s="2">
        <v>0</v>
      </c>
      <c r="N115" s="2">
        <v>0</v>
      </c>
      <c r="O115" s="129">
        <v>0</v>
      </c>
      <c r="P115" s="160"/>
      <c r="Q115" s="220" t="s">
        <v>504</v>
      </c>
      <c r="R115" s="221"/>
      <c r="S115" s="222"/>
      <c r="T115" s="223"/>
      <c r="U115" s="221"/>
      <c r="V115" s="224">
        <f t="shared" si="19"/>
        <v>0</v>
      </c>
      <c r="W115" s="166">
        <f t="shared" si="10"/>
        <v>0</v>
      </c>
      <c r="X115" s="166">
        <f t="shared" si="11"/>
        <v>0</v>
      </c>
      <c r="Y115" s="166">
        <f t="shared" si="12"/>
        <v>0</v>
      </c>
      <c r="Z115" s="166">
        <f t="shared" si="13"/>
        <v>0</v>
      </c>
      <c r="AA115" s="166">
        <f t="shared" si="14"/>
        <v>0</v>
      </c>
      <c r="AB115" s="166">
        <f t="shared" si="15"/>
        <v>0</v>
      </c>
      <c r="AC115" s="166">
        <f t="shared" si="16"/>
        <v>0</v>
      </c>
      <c r="AD115" s="166">
        <f t="shared" si="17"/>
        <v>0</v>
      </c>
      <c r="AE115" s="166">
        <f t="shared" si="18"/>
        <v>0</v>
      </c>
    </row>
    <row r="116" spans="3:31" x14ac:dyDescent="0.2">
      <c r="C116" s="297"/>
      <c r="D116" s="157" t="s">
        <v>286</v>
      </c>
      <c r="E116" s="158" t="s">
        <v>287</v>
      </c>
      <c r="F116" s="225" t="s">
        <v>288</v>
      </c>
      <c r="G116" s="3"/>
      <c r="H116" s="2"/>
      <c r="I116" s="2"/>
      <c r="J116" s="2"/>
      <c r="K116" s="2"/>
      <c r="L116" s="2"/>
      <c r="M116" s="2">
        <v>0</v>
      </c>
      <c r="N116" s="2">
        <v>0</v>
      </c>
      <c r="O116" s="129">
        <v>0</v>
      </c>
      <c r="P116" s="160"/>
      <c r="Q116" s="161" t="s">
        <v>282</v>
      </c>
      <c r="R116" s="162">
        <v>51.33</v>
      </c>
      <c r="S116" s="163"/>
      <c r="T116" s="164"/>
      <c r="U116" s="162">
        <v>51.33</v>
      </c>
      <c r="V116" s="165">
        <f t="shared" si="19"/>
        <v>0</v>
      </c>
      <c r="W116" s="166">
        <f t="shared" si="10"/>
        <v>0</v>
      </c>
      <c r="X116" s="166">
        <f t="shared" si="11"/>
        <v>0</v>
      </c>
      <c r="Y116" s="166">
        <f t="shared" si="12"/>
        <v>0</v>
      </c>
      <c r="Z116" s="166">
        <f t="shared" si="13"/>
        <v>0</v>
      </c>
      <c r="AA116" s="166">
        <f t="shared" si="14"/>
        <v>0</v>
      </c>
      <c r="AB116" s="166">
        <f t="shared" si="15"/>
        <v>0</v>
      </c>
      <c r="AC116" s="166">
        <f t="shared" si="16"/>
        <v>0</v>
      </c>
      <c r="AD116" s="166">
        <f t="shared" si="17"/>
        <v>0</v>
      </c>
      <c r="AE116" s="166">
        <f t="shared" si="18"/>
        <v>0</v>
      </c>
    </row>
    <row r="117" spans="3:31" ht="12.75" thickBot="1" x14ac:dyDescent="0.25">
      <c r="C117" s="297">
        <v>3.6</v>
      </c>
      <c r="D117" s="157"/>
      <c r="E117" s="158" t="s">
        <v>289</v>
      </c>
      <c r="F117" s="225" t="s">
        <v>290</v>
      </c>
      <c r="G117" s="3"/>
      <c r="H117" s="2"/>
      <c r="I117" s="2"/>
      <c r="J117" s="2"/>
      <c r="K117" s="2"/>
      <c r="L117" s="2">
        <v>480</v>
      </c>
      <c r="M117" s="2">
        <v>489.6</v>
      </c>
      <c r="N117" s="2">
        <v>499.39200000000005</v>
      </c>
      <c r="O117" s="129">
        <v>509.37984000000006</v>
      </c>
      <c r="P117" s="160"/>
      <c r="Q117" s="201" t="s">
        <v>282</v>
      </c>
      <c r="R117" s="184">
        <v>51.33</v>
      </c>
      <c r="S117" s="185"/>
      <c r="T117" s="186"/>
      <c r="U117" s="184">
        <v>51.33</v>
      </c>
      <c r="V117" s="187">
        <f t="shared" si="19"/>
        <v>0</v>
      </c>
      <c r="W117" s="166">
        <f t="shared" si="10"/>
        <v>0</v>
      </c>
      <c r="X117" s="166">
        <f t="shared" si="11"/>
        <v>0</v>
      </c>
      <c r="Y117" s="166">
        <f t="shared" si="12"/>
        <v>0</v>
      </c>
      <c r="Z117" s="166">
        <f t="shared" si="13"/>
        <v>0</v>
      </c>
      <c r="AA117" s="166">
        <f t="shared" si="14"/>
        <v>0</v>
      </c>
      <c r="AB117" s="166">
        <f t="shared" si="15"/>
        <v>0</v>
      </c>
      <c r="AC117" s="166">
        <f t="shared" si="16"/>
        <v>0</v>
      </c>
      <c r="AD117" s="166">
        <f t="shared" si="17"/>
        <v>0</v>
      </c>
      <c r="AE117" s="166">
        <f t="shared" si="18"/>
        <v>0</v>
      </c>
    </row>
    <row r="118" spans="3:31" ht="12.75" hidden="1" thickBot="1" x14ac:dyDescent="0.25">
      <c r="C118" s="297"/>
      <c r="D118" s="157"/>
      <c r="E118" s="158"/>
      <c r="F118" s="173" t="s">
        <v>505</v>
      </c>
      <c r="G118" s="3"/>
      <c r="H118" s="2"/>
      <c r="I118" s="2"/>
      <c r="J118" s="2"/>
      <c r="K118" s="2"/>
      <c r="L118" s="2"/>
      <c r="M118" s="2">
        <v>0</v>
      </c>
      <c r="N118" s="2">
        <v>0</v>
      </c>
      <c r="O118" s="129">
        <v>0</v>
      </c>
      <c r="P118" s="160"/>
      <c r="Q118" s="220" t="s">
        <v>505</v>
      </c>
      <c r="R118" s="221"/>
      <c r="S118" s="222"/>
      <c r="T118" s="223"/>
      <c r="U118" s="221"/>
      <c r="V118" s="224">
        <f t="shared" si="19"/>
        <v>0</v>
      </c>
      <c r="W118" s="166">
        <f t="shared" si="10"/>
        <v>0</v>
      </c>
      <c r="X118" s="166">
        <f t="shared" si="11"/>
        <v>0</v>
      </c>
      <c r="Y118" s="166">
        <f t="shared" si="12"/>
        <v>0</v>
      </c>
      <c r="Z118" s="166">
        <f t="shared" si="13"/>
        <v>0</v>
      </c>
      <c r="AA118" s="166">
        <f t="shared" si="14"/>
        <v>0</v>
      </c>
      <c r="AB118" s="166">
        <f t="shared" si="15"/>
        <v>0</v>
      </c>
      <c r="AC118" s="166">
        <f t="shared" si="16"/>
        <v>0</v>
      </c>
      <c r="AD118" s="166">
        <f t="shared" si="17"/>
        <v>0</v>
      </c>
      <c r="AE118" s="166">
        <f t="shared" si="18"/>
        <v>0</v>
      </c>
    </row>
    <row r="119" spans="3:31" x14ac:dyDescent="0.2">
      <c r="C119" s="297"/>
      <c r="D119" s="157" t="s">
        <v>271</v>
      </c>
      <c r="E119" s="158" t="s">
        <v>272</v>
      </c>
      <c r="F119" s="226" t="s">
        <v>273</v>
      </c>
      <c r="G119" s="131">
        <v>10153</v>
      </c>
      <c r="H119" s="131">
        <v>10031</v>
      </c>
      <c r="I119" s="131">
        <v>9891</v>
      </c>
      <c r="J119" s="131">
        <v>10014</v>
      </c>
      <c r="K119" s="131">
        <v>10622</v>
      </c>
      <c r="L119" s="131">
        <v>12000</v>
      </c>
      <c r="M119" s="131">
        <v>12240</v>
      </c>
      <c r="N119" s="131">
        <v>12484.800000000001</v>
      </c>
      <c r="O119" s="129">
        <v>12734.496000000001</v>
      </c>
      <c r="P119" s="160"/>
      <c r="Q119" s="161" t="s">
        <v>274</v>
      </c>
      <c r="R119" s="162"/>
      <c r="S119" s="163">
        <v>10.74</v>
      </c>
      <c r="T119" s="164">
        <v>11.64</v>
      </c>
      <c r="U119" s="162">
        <v>15.64</v>
      </c>
      <c r="V119" s="165">
        <f t="shared" si="19"/>
        <v>11.64</v>
      </c>
      <c r="W119" s="166">
        <f t="shared" si="10"/>
        <v>118180.92000000001</v>
      </c>
      <c r="X119" s="166">
        <f t="shared" si="11"/>
        <v>116760.84000000001</v>
      </c>
      <c r="Y119" s="166">
        <f t="shared" si="12"/>
        <v>115131.24</v>
      </c>
      <c r="Z119" s="166">
        <f t="shared" si="13"/>
        <v>116562.96</v>
      </c>
      <c r="AA119" s="166">
        <f t="shared" si="14"/>
        <v>123640.08</v>
      </c>
      <c r="AB119" s="166">
        <f t="shared" si="15"/>
        <v>139680</v>
      </c>
      <c r="AC119" s="166">
        <f t="shared" si="16"/>
        <v>142473.60000000001</v>
      </c>
      <c r="AD119" s="166">
        <f t="shared" si="17"/>
        <v>145323.07200000001</v>
      </c>
      <c r="AE119" s="166">
        <f t="shared" si="18"/>
        <v>148229.53344000003</v>
      </c>
    </row>
    <row r="120" spans="3:31" x14ac:dyDescent="0.2">
      <c r="C120" s="297"/>
      <c r="D120" s="157"/>
      <c r="E120" s="158" t="s">
        <v>275</v>
      </c>
      <c r="F120" s="226" t="s">
        <v>276</v>
      </c>
      <c r="G120" s="131"/>
      <c r="H120" s="131">
        <v>0</v>
      </c>
      <c r="I120" s="131"/>
      <c r="J120" s="131"/>
      <c r="K120" s="131"/>
      <c r="L120" s="131"/>
      <c r="M120" s="131">
        <v>0</v>
      </c>
      <c r="N120" s="131">
        <v>0</v>
      </c>
      <c r="O120" s="129">
        <v>0</v>
      </c>
      <c r="P120" s="160"/>
      <c r="Q120" s="167" t="s">
        <v>274</v>
      </c>
      <c r="R120" s="168"/>
      <c r="S120" s="169">
        <v>10.74</v>
      </c>
      <c r="T120" s="170">
        <v>11.64</v>
      </c>
      <c r="U120" s="168">
        <v>15.64</v>
      </c>
      <c r="V120" s="171">
        <f t="shared" si="19"/>
        <v>11.64</v>
      </c>
      <c r="W120" s="166">
        <f t="shared" si="10"/>
        <v>0</v>
      </c>
      <c r="X120" s="166">
        <f t="shared" si="11"/>
        <v>0</v>
      </c>
      <c r="Y120" s="166">
        <f t="shared" si="12"/>
        <v>0</v>
      </c>
      <c r="Z120" s="166">
        <f t="shared" si="13"/>
        <v>0</v>
      </c>
      <c r="AA120" s="166">
        <f t="shared" si="14"/>
        <v>0</v>
      </c>
      <c r="AB120" s="166">
        <f t="shared" si="15"/>
        <v>0</v>
      </c>
      <c r="AC120" s="166">
        <f t="shared" si="16"/>
        <v>0</v>
      </c>
      <c r="AD120" s="166">
        <f t="shared" si="17"/>
        <v>0</v>
      </c>
      <c r="AE120" s="166">
        <f t="shared" si="18"/>
        <v>0</v>
      </c>
    </row>
    <row r="121" spans="3:31" ht="12.75" thickBot="1" x14ac:dyDescent="0.25">
      <c r="C121" s="297">
        <v>3.7</v>
      </c>
      <c r="D121" s="157"/>
      <c r="E121" s="158" t="s">
        <v>277</v>
      </c>
      <c r="F121" s="226" t="s">
        <v>278</v>
      </c>
      <c r="G121" s="131">
        <v>1251</v>
      </c>
      <c r="H121" s="131">
        <v>1144</v>
      </c>
      <c r="I121" s="131">
        <v>1031</v>
      </c>
      <c r="J121" s="131">
        <v>1010</v>
      </c>
      <c r="K121" s="131">
        <v>1357</v>
      </c>
      <c r="L121" s="131">
        <v>1400</v>
      </c>
      <c r="M121" s="131">
        <v>1428</v>
      </c>
      <c r="N121" s="131">
        <v>1456.56</v>
      </c>
      <c r="O121" s="129">
        <v>1485.6912</v>
      </c>
      <c r="P121" s="160"/>
      <c r="Q121" s="201" t="s">
        <v>274</v>
      </c>
      <c r="R121" s="184"/>
      <c r="S121" s="185">
        <v>10.74</v>
      </c>
      <c r="T121" s="186">
        <v>11.64</v>
      </c>
      <c r="U121" s="184">
        <v>15.64</v>
      </c>
      <c r="V121" s="187">
        <f t="shared" si="19"/>
        <v>11.64</v>
      </c>
      <c r="W121" s="166">
        <f t="shared" si="10"/>
        <v>14561.640000000001</v>
      </c>
      <c r="X121" s="166">
        <f t="shared" si="11"/>
        <v>13316.16</v>
      </c>
      <c r="Y121" s="166">
        <f t="shared" si="12"/>
        <v>12000.84</v>
      </c>
      <c r="Z121" s="166">
        <f t="shared" si="13"/>
        <v>11756.400000000001</v>
      </c>
      <c r="AA121" s="166">
        <f t="shared" si="14"/>
        <v>15795.480000000001</v>
      </c>
      <c r="AB121" s="166">
        <f t="shared" si="15"/>
        <v>16296</v>
      </c>
      <c r="AC121" s="166">
        <f t="shared" si="16"/>
        <v>16621.920000000002</v>
      </c>
      <c r="AD121" s="166">
        <f t="shared" si="17"/>
        <v>16954.358400000001</v>
      </c>
      <c r="AE121" s="166">
        <f t="shared" si="18"/>
        <v>17293.445567999999</v>
      </c>
    </row>
    <row r="122" spans="3:31" ht="12.75" hidden="1" thickBot="1" x14ac:dyDescent="0.25">
      <c r="C122" s="297"/>
      <c r="F122" s="173" t="s">
        <v>506</v>
      </c>
      <c r="G122" s="3"/>
      <c r="H122" s="2"/>
      <c r="I122" s="2"/>
      <c r="J122" s="2"/>
      <c r="K122" s="2"/>
      <c r="L122" s="2"/>
      <c r="M122" s="2">
        <v>0</v>
      </c>
      <c r="N122" s="2">
        <v>0</v>
      </c>
      <c r="O122" s="129">
        <v>0</v>
      </c>
      <c r="P122" s="160"/>
      <c r="Q122" s="220" t="s">
        <v>506</v>
      </c>
      <c r="R122" s="221"/>
      <c r="S122" s="222"/>
      <c r="T122" s="223"/>
      <c r="U122" s="221"/>
      <c r="V122" s="224">
        <f t="shared" si="19"/>
        <v>0</v>
      </c>
      <c r="W122" s="166">
        <f t="shared" si="10"/>
        <v>0</v>
      </c>
      <c r="X122" s="166">
        <f t="shared" si="11"/>
        <v>0</v>
      </c>
      <c r="Y122" s="166">
        <f t="shared" si="12"/>
        <v>0</v>
      </c>
      <c r="Z122" s="166">
        <f t="shared" si="13"/>
        <v>0</v>
      </c>
      <c r="AA122" s="166">
        <f t="shared" si="14"/>
        <v>0</v>
      </c>
      <c r="AB122" s="166">
        <f t="shared" si="15"/>
        <v>0</v>
      </c>
      <c r="AC122" s="166">
        <f t="shared" si="16"/>
        <v>0</v>
      </c>
      <c r="AD122" s="166">
        <f t="shared" si="17"/>
        <v>0</v>
      </c>
      <c r="AE122" s="166">
        <f t="shared" si="18"/>
        <v>0</v>
      </c>
    </row>
    <row r="123" spans="3:31" x14ac:dyDescent="0.2">
      <c r="C123" s="157">
        <v>4.0999999999999996</v>
      </c>
      <c r="D123" s="157" t="s">
        <v>310</v>
      </c>
      <c r="E123" s="158" t="s">
        <v>311</v>
      </c>
      <c r="F123" s="172" t="s">
        <v>312</v>
      </c>
      <c r="G123" s="4"/>
      <c r="H123" s="2"/>
      <c r="I123" s="2"/>
      <c r="J123" s="2"/>
      <c r="K123" s="2"/>
      <c r="L123" s="2"/>
      <c r="M123" s="2">
        <v>0</v>
      </c>
      <c r="N123" s="2">
        <v>0</v>
      </c>
      <c r="O123" s="129">
        <v>0</v>
      </c>
      <c r="P123" s="160"/>
      <c r="Q123" s="161" t="s">
        <v>274</v>
      </c>
      <c r="R123" s="162"/>
      <c r="S123" s="163">
        <v>10.74</v>
      </c>
      <c r="T123" s="164">
        <v>11.64</v>
      </c>
      <c r="U123" s="162">
        <v>15.64</v>
      </c>
      <c r="V123" s="165">
        <f t="shared" si="19"/>
        <v>11.64</v>
      </c>
      <c r="W123" s="166">
        <f t="shared" si="10"/>
        <v>0</v>
      </c>
      <c r="X123" s="166">
        <f t="shared" si="11"/>
        <v>0</v>
      </c>
      <c r="Y123" s="166">
        <f t="shared" si="12"/>
        <v>0</v>
      </c>
      <c r="Z123" s="166">
        <f t="shared" si="13"/>
        <v>0</v>
      </c>
      <c r="AA123" s="166">
        <f t="shared" si="14"/>
        <v>0</v>
      </c>
      <c r="AB123" s="166">
        <f t="shared" si="15"/>
        <v>0</v>
      </c>
      <c r="AC123" s="166">
        <f t="shared" si="16"/>
        <v>0</v>
      </c>
      <c r="AD123" s="166">
        <f t="shared" si="17"/>
        <v>0</v>
      </c>
      <c r="AE123" s="166">
        <f t="shared" si="18"/>
        <v>0</v>
      </c>
    </row>
    <row r="124" spans="3:31" ht="12.75" thickBot="1" x14ac:dyDescent="0.25">
      <c r="C124" s="297">
        <v>4.2</v>
      </c>
      <c r="D124" s="157"/>
      <c r="E124" s="158" t="s">
        <v>313</v>
      </c>
      <c r="F124" s="172" t="s">
        <v>314</v>
      </c>
      <c r="G124" s="4"/>
      <c r="H124" s="2"/>
      <c r="I124" s="2"/>
      <c r="J124" s="2"/>
      <c r="K124" s="2"/>
      <c r="L124" s="2"/>
      <c r="M124" s="2">
        <v>0</v>
      </c>
      <c r="N124" s="2">
        <v>0</v>
      </c>
      <c r="O124" s="129">
        <v>0</v>
      </c>
      <c r="P124" s="160"/>
      <c r="Q124" s="201" t="s">
        <v>274</v>
      </c>
      <c r="R124" s="184"/>
      <c r="S124" s="185">
        <v>10.74</v>
      </c>
      <c r="T124" s="186">
        <v>11.64</v>
      </c>
      <c r="U124" s="184">
        <v>15.64</v>
      </c>
      <c r="V124" s="187">
        <f t="shared" si="19"/>
        <v>11.64</v>
      </c>
      <c r="W124" s="166">
        <f t="shared" si="10"/>
        <v>0</v>
      </c>
      <c r="X124" s="166">
        <f t="shared" si="11"/>
        <v>0</v>
      </c>
      <c r="Y124" s="166">
        <f t="shared" si="12"/>
        <v>0</v>
      </c>
      <c r="Z124" s="166">
        <f t="shared" si="13"/>
        <v>0</v>
      </c>
      <c r="AA124" s="166">
        <f t="shared" si="14"/>
        <v>0</v>
      </c>
      <c r="AB124" s="166">
        <f t="shared" si="15"/>
        <v>0</v>
      </c>
      <c r="AC124" s="166">
        <f t="shared" si="16"/>
        <v>0</v>
      </c>
      <c r="AD124" s="166">
        <f t="shared" si="17"/>
        <v>0</v>
      </c>
      <c r="AE124" s="166">
        <f t="shared" si="18"/>
        <v>0</v>
      </c>
    </row>
    <row r="125" spans="3:31" ht="12.75" hidden="1" thickBot="1" x14ac:dyDescent="0.25">
      <c r="C125" s="297"/>
      <c r="F125" s="173" t="s">
        <v>507</v>
      </c>
      <c r="G125" s="3"/>
      <c r="H125" s="2"/>
      <c r="I125" s="2"/>
      <c r="J125" s="2"/>
      <c r="K125" s="2"/>
      <c r="L125" s="2"/>
      <c r="M125" s="2">
        <v>0</v>
      </c>
      <c r="N125" s="2">
        <v>0</v>
      </c>
      <c r="O125" s="129">
        <v>0</v>
      </c>
      <c r="P125" s="160"/>
      <c r="Q125" s="220" t="s">
        <v>507</v>
      </c>
      <c r="R125" s="221"/>
      <c r="S125" s="222"/>
      <c r="T125" s="223"/>
      <c r="U125" s="221"/>
      <c r="V125" s="224">
        <f t="shared" si="19"/>
        <v>0</v>
      </c>
      <c r="W125" s="166">
        <f t="shared" si="10"/>
        <v>0</v>
      </c>
      <c r="X125" s="166">
        <f t="shared" si="11"/>
        <v>0</v>
      </c>
      <c r="Y125" s="166">
        <f t="shared" si="12"/>
        <v>0</v>
      </c>
      <c r="Z125" s="166">
        <f t="shared" si="13"/>
        <v>0</v>
      </c>
      <c r="AA125" s="166">
        <f t="shared" si="14"/>
        <v>0</v>
      </c>
      <c r="AB125" s="166">
        <f t="shared" si="15"/>
        <v>0</v>
      </c>
      <c r="AC125" s="166">
        <f t="shared" si="16"/>
        <v>0</v>
      </c>
      <c r="AD125" s="166">
        <f t="shared" si="17"/>
        <v>0</v>
      </c>
      <c r="AE125" s="166">
        <f t="shared" si="18"/>
        <v>0</v>
      </c>
    </row>
    <row r="126" spans="3:31" x14ac:dyDescent="0.2">
      <c r="C126" s="297"/>
      <c r="D126" s="157" t="s">
        <v>296</v>
      </c>
      <c r="E126" s="158" t="s">
        <v>297</v>
      </c>
      <c r="F126" s="219" t="s">
        <v>298</v>
      </c>
      <c r="G126" s="3"/>
      <c r="H126" s="2"/>
      <c r="I126" s="2"/>
      <c r="J126" s="2"/>
      <c r="K126" s="2"/>
      <c r="L126" s="2"/>
      <c r="M126" s="2">
        <v>0</v>
      </c>
      <c r="N126" s="2">
        <v>0</v>
      </c>
      <c r="O126" s="129">
        <v>0</v>
      </c>
      <c r="P126" s="160"/>
      <c r="Q126" s="161" t="s">
        <v>285</v>
      </c>
      <c r="R126" s="162">
        <v>108.55</v>
      </c>
      <c r="S126" s="163"/>
      <c r="T126" s="164"/>
      <c r="U126" s="162">
        <v>108.55</v>
      </c>
      <c r="V126" s="165">
        <f t="shared" si="19"/>
        <v>0</v>
      </c>
      <c r="W126" s="166">
        <f t="shared" si="10"/>
        <v>0</v>
      </c>
      <c r="X126" s="166">
        <f t="shared" si="11"/>
        <v>0</v>
      </c>
      <c r="Y126" s="166">
        <f t="shared" si="12"/>
        <v>0</v>
      </c>
      <c r="Z126" s="166">
        <f t="shared" si="13"/>
        <v>0</v>
      </c>
      <c r="AA126" s="166">
        <f t="shared" si="14"/>
        <v>0</v>
      </c>
      <c r="AB126" s="166">
        <f t="shared" si="15"/>
        <v>0</v>
      </c>
      <c r="AC126" s="166">
        <f t="shared" si="16"/>
        <v>0</v>
      </c>
      <c r="AD126" s="166">
        <f t="shared" si="17"/>
        <v>0</v>
      </c>
      <c r="AE126" s="166">
        <f t="shared" si="18"/>
        <v>0</v>
      </c>
    </row>
    <row r="127" spans="3:31" ht="12.75" thickBot="1" x14ac:dyDescent="0.25">
      <c r="C127" s="297"/>
      <c r="D127" s="157"/>
      <c r="E127" s="158" t="s">
        <v>299</v>
      </c>
      <c r="F127" s="219" t="s">
        <v>300</v>
      </c>
      <c r="G127" s="4"/>
      <c r="H127" s="2"/>
      <c r="I127" s="2"/>
      <c r="J127" s="2"/>
      <c r="K127" s="2"/>
      <c r="L127" s="2"/>
      <c r="M127" s="2">
        <v>0</v>
      </c>
      <c r="N127" s="2">
        <v>0</v>
      </c>
      <c r="O127" s="129">
        <v>0</v>
      </c>
      <c r="P127" s="160"/>
      <c r="Q127" s="201" t="s">
        <v>285</v>
      </c>
      <c r="R127" s="184">
        <v>108.55</v>
      </c>
      <c r="S127" s="185"/>
      <c r="T127" s="186"/>
      <c r="U127" s="184">
        <v>108.55</v>
      </c>
      <c r="V127" s="187">
        <f t="shared" si="19"/>
        <v>0</v>
      </c>
      <c r="W127" s="166">
        <f t="shared" si="10"/>
        <v>0</v>
      </c>
      <c r="X127" s="166">
        <f t="shared" si="11"/>
        <v>0</v>
      </c>
      <c r="Y127" s="166">
        <f t="shared" si="12"/>
        <v>0</v>
      </c>
      <c r="Z127" s="166">
        <f t="shared" si="13"/>
        <v>0</v>
      </c>
      <c r="AA127" s="166">
        <f t="shared" si="14"/>
        <v>0</v>
      </c>
      <c r="AB127" s="166">
        <f t="shared" si="15"/>
        <v>0</v>
      </c>
      <c r="AC127" s="166">
        <f t="shared" si="16"/>
        <v>0</v>
      </c>
      <c r="AD127" s="166">
        <f t="shared" si="17"/>
        <v>0</v>
      </c>
      <c r="AE127" s="166">
        <f t="shared" si="18"/>
        <v>0</v>
      </c>
    </row>
    <row r="128" spans="3:31" ht="12.75" hidden="1" thickBot="1" x14ac:dyDescent="0.25">
      <c r="C128" s="297"/>
      <c r="F128" s="173" t="s">
        <v>508</v>
      </c>
      <c r="G128" s="4"/>
      <c r="H128" s="2"/>
      <c r="I128" s="2"/>
      <c r="J128" s="2"/>
      <c r="K128" s="2"/>
      <c r="L128" s="2"/>
      <c r="M128" s="2">
        <v>0</v>
      </c>
      <c r="N128" s="2">
        <v>0</v>
      </c>
      <c r="O128" s="129">
        <v>0</v>
      </c>
      <c r="P128" s="160"/>
      <c r="Q128" s="220" t="s">
        <v>508</v>
      </c>
      <c r="R128" s="221"/>
      <c r="S128" s="222"/>
      <c r="T128" s="223"/>
      <c r="U128" s="221"/>
      <c r="V128" s="224">
        <f t="shared" si="19"/>
        <v>0</v>
      </c>
      <c r="W128" s="166">
        <f t="shared" si="10"/>
        <v>0</v>
      </c>
      <c r="X128" s="166">
        <f t="shared" si="11"/>
        <v>0</v>
      </c>
      <c r="Y128" s="166">
        <f t="shared" si="12"/>
        <v>0</v>
      </c>
      <c r="Z128" s="166">
        <f t="shared" si="13"/>
        <v>0</v>
      </c>
      <c r="AA128" s="166">
        <f t="shared" si="14"/>
        <v>0</v>
      </c>
      <c r="AB128" s="166">
        <f t="shared" si="15"/>
        <v>0</v>
      </c>
      <c r="AC128" s="166">
        <f t="shared" si="16"/>
        <v>0</v>
      </c>
      <c r="AD128" s="166">
        <f t="shared" si="17"/>
        <v>0</v>
      </c>
      <c r="AE128" s="166">
        <f t="shared" si="18"/>
        <v>0</v>
      </c>
    </row>
    <row r="129" spans="3:31" x14ac:dyDescent="0.2">
      <c r="C129" s="297"/>
      <c r="D129" s="157" t="s">
        <v>279</v>
      </c>
      <c r="E129" s="158" t="s">
        <v>280</v>
      </c>
      <c r="F129" s="225" t="s">
        <v>281</v>
      </c>
      <c r="G129" s="5"/>
      <c r="H129" s="2"/>
      <c r="I129" s="2"/>
      <c r="J129" s="2"/>
      <c r="K129" s="2"/>
      <c r="L129" s="2"/>
      <c r="M129" s="2">
        <v>0</v>
      </c>
      <c r="N129" s="2">
        <v>0</v>
      </c>
      <c r="O129" s="129">
        <v>0</v>
      </c>
      <c r="P129" s="160"/>
      <c r="Q129" s="161" t="s">
        <v>282</v>
      </c>
      <c r="R129" s="162">
        <v>51.33</v>
      </c>
      <c r="S129" s="163"/>
      <c r="T129" s="164"/>
      <c r="U129" s="162">
        <v>51.33</v>
      </c>
      <c r="V129" s="165">
        <f t="shared" si="19"/>
        <v>0</v>
      </c>
      <c r="W129" s="166">
        <f t="shared" si="10"/>
        <v>0</v>
      </c>
      <c r="X129" s="166">
        <f t="shared" si="11"/>
        <v>0</v>
      </c>
      <c r="Y129" s="166">
        <f t="shared" si="12"/>
        <v>0</v>
      </c>
      <c r="Z129" s="166">
        <f t="shared" si="13"/>
        <v>0</v>
      </c>
      <c r="AA129" s="166">
        <f t="shared" si="14"/>
        <v>0</v>
      </c>
      <c r="AB129" s="166">
        <f t="shared" si="15"/>
        <v>0</v>
      </c>
      <c r="AC129" s="166">
        <f t="shared" si="16"/>
        <v>0</v>
      </c>
      <c r="AD129" s="166">
        <f t="shared" si="17"/>
        <v>0</v>
      </c>
      <c r="AE129" s="166">
        <f t="shared" si="18"/>
        <v>0</v>
      </c>
    </row>
    <row r="130" spans="3:31" ht="12.75" thickBot="1" x14ac:dyDescent="0.25">
      <c r="C130" s="297"/>
      <c r="D130" s="157"/>
      <c r="E130" s="158" t="s">
        <v>283</v>
      </c>
      <c r="F130" s="219" t="s">
        <v>284</v>
      </c>
      <c r="G130" s="5"/>
      <c r="H130" s="2"/>
      <c r="I130" s="2"/>
      <c r="J130" s="2"/>
      <c r="K130" s="2"/>
      <c r="L130" s="2"/>
      <c r="M130" s="2">
        <v>0</v>
      </c>
      <c r="N130" s="2">
        <v>0</v>
      </c>
      <c r="O130" s="129">
        <v>0</v>
      </c>
      <c r="P130" s="160"/>
      <c r="Q130" s="201" t="s">
        <v>285</v>
      </c>
      <c r="R130" s="184">
        <v>108.55</v>
      </c>
      <c r="S130" s="185"/>
      <c r="T130" s="186"/>
      <c r="U130" s="184">
        <v>108.55</v>
      </c>
      <c r="V130" s="187">
        <f t="shared" si="19"/>
        <v>0</v>
      </c>
      <c r="W130" s="166">
        <f t="shared" si="10"/>
        <v>0</v>
      </c>
      <c r="X130" s="166">
        <f t="shared" si="11"/>
        <v>0</v>
      </c>
      <c r="Y130" s="166">
        <f t="shared" si="12"/>
        <v>0</v>
      </c>
      <c r="Z130" s="166">
        <f t="shared" si="13"/>
        <v>0</v>
      </c>
      <c r="AA130" s="166">
        <f t="shared" si="14"/>
        <v>0</v>
      </c>
      <c r="AB130" s="166">
        <f t="shared" si="15"/>
        <v>0</v>
      </c>
      <c r="AC130" s="166">
        <f t="shared" si="16"/>
        <v>0</v>
      </c>
      <c r="AD130" s="166">
        <f t="shared" si="17"/>
        <v>0</v>
      </c>
      <c r="AE130" s="166">
        <f t="shared" si="18"/>
        <v>0</v>
      </c>
    </row>
    <row r="131" spans="3:31" ht="12.75" hidden="1" thickBot="1" x14ac:dyDescent="0.25">
      <c r="C131" s="297"/>
      <c r="F131" s="173" t="s">
        <v>509</v>
      </c>
      <c r="G131" s="4"/>
      <c r="H131" s="2"/>
      <c r="I131" s="2"/>
      <c r="J131" s="2"/>
      <c r="K131" s="2"/>
      <c r="L131" s="2"/>
      <c r="M131" s="2">
        <v>0</v>
      </c>
      <c r="N131" s="2">
        <v>0</v>
      </c>
      <c r="O131" s="129">
        <v>0</v>
      </c>
      <c r="P131" s="160"/>
      <c r="Q131" s="227" t="s">
        <v>509</v>
      </c>
      <c r="R131" s="178"/>
      <c r="S131" s="179"/>
      <c r="T131" s="180"/>
      <c r="U131" s="178"/>
      <c r="V131" s="181">
        <f t="shared" si="19"/>
        <v>0</v>
      </c>
      <c r="W131" s="166">
        <f t="shared" si="10"/>
        <v>0</v>
      </c>
      <c r="X131" s="166">
        <f t="shared" si="11"/>
        <v>0</v>
      </c>
      <c r="Y131" s="166">
        <f t="shared" si="12"/>
        <v>0</v>
      </c>
      <c r="Z131" s="166">
        <f t="shared" si="13"/>
        <v>0</v>
      </c>
      <c r="AA131" s="166">
        <f t="shared" si="14"/>
        <v>0</v>
      </c>
      <c r="AB131" s="166">
        <f t="shared" si="15"/>
        <v>0</v>
      </c>
      <c r="AC131" s="166">
        <f t="shared" si="16"/>
        <v>0</v>
      </c>
      <c r="AD131" s="166">
        <f t="shared" si="17"/>
        <v>0</v>
      </c>
      <c r="AE131" s="166">
        <f t="shared" si="18"/>
        <v>0</v>
      </c>
    </row>
    <row r="132" spans="3:31" x14ac:dyDescent="0.2">
      <c r="C132" s="297"/>
      <c r="D132" s="157"/>
      <c r="E132" s="158" t="s">
        <v>304</v>
      </c>
      <c r="F132" s="228" t="s">
        <v>305</v>
      </c>
      <c r="G132" s="4"/>
      <c r="H132" s="2"/>
      <c r="I132" s="2"/>
      <c r="J132" s="2"/>
      <c r="K132" s="2"/>
      <c r="L132" s="2"/>
      <c r="M132" s="2">
        <v>0</v>
      </c>
      <c r="N132" s="2">
        <v>0</v>
      </c>
      <c r="O132" s="129">
        <v>0</v>
      </c>
      <c r="P132" s="160"/>
      <c r="Q132" s="167" t="s">
        <v>274</v>
      </c>
      <c r="R132" s="168"/>
      <c r="S132" s="169">
        <v>10.74</v>
      </c>
      <c r="T132" s="170">
        <v>11.64</v>
      </c>
      <c r="U132" s="168">
        <v>15.64</v>
      </c>
      <c r="V132" s="171">
        <f t="shared" si="19"/>
        <v>11.64</v>
      </c>
      <c r="W132" s="166">
        <f t="shared" si="10"/>
        <v>0</v>
      </c>
      <c r="X132" s="166">
        <f t="shared" si="11"/>
        <v>0</v>
      </c>
      <c r="Y132" s="166">
        <f t="shared" si="12"/>
        <v>0</v>
      </c>
      <c r="Z132" s="166">
        <f t="shared" si="13"/>
        <v>0</v>
      </c>
      <c r="AA132" s="166">
        <f t="shared" si="14"/>
        <v>0</v>
      </c>
      <c r="AB132" s="166">
        <f t="shared" si="15"/>
        <v>0</v>
      </c>
      <c r="AC132" s="166">
        <f t="shared" si="16"/>
        <v>0</v>
      </c>
      <c r="AD132" s="166">
        <f t="shared" si="17"/>
        <v>0</v>
      </c>
      <c r="AE132" s="166">
        <f t="shared" si="18"/>
        <v>0</v>
      </c>
    </row>
    <row r="133" spans="3:31" x14ac:dyDescent="0.2">
      <c r="C133" s="297"/>
      <c r="D133" s="157" t="s">
        <v>301</v>
      </c>
      <c r="E133" s="158" t="s">
        <v>302</v>
      </c>
      <c r="F133" s="228" t="s">
        <v>303</v>
      </c>
      <c r="G133" s="4"/>
      <c r="H133" s="2"/>
      <c r="I133" s="2"/>
      <c r="J133" s="2"/>
      <c r="K133" s="2"/>
      <c r="L133" s="2"/>
      <c r="M133" s="2">
        <v>0</v>
      </c>
      <c r="N133" s="2">
        <v>0</v>
      </c>
      <c r="O133" s="129">
        <v>0</v>
      </c>
      <c r="P133" s="160"/>
      <c r="Q133" s="167" t="s">
        <v>274</v>
      </c>
      <c r="R133" s="168"/>
      <c r="S133" s="169">
        <v>10.74</v>
      </c>
      <c r="T133" s="170">
        <v>11.64</v>
      </c>
      <c r="U133" s="168">
        <v>15.64</v>
      </c>
      <c r="V133" s="171">
        <f t="shared" si="19"/>
        <v>11.64</v>
      </c>
      <c r="W133" s="166">
        <f t="shared" si="10"/>
        <v>0</v>
      </c>
      <c r="X133" s="166">
        <f t="shared" si="11"/>
        <v>0</v>
      </c>
      <c r="Y133" s="166">
        <f t="shared" si="12"/>
        <v>0</v>
      </c>
      <c r="Z133" s="166">
        <f t="shared" si="13"/>
        <v>0</v>
      </c>
      <c r="AA133" s="166">
        <f t="shared" si="14"/>
        <v>0</v>
      </c>
      <c r="AB133" s="166">
        <f t="shared" si="15"/>
        <v>0</v>
      </c>
      <c r="AC133" s="166">
        <f t="shared" si="16"/>
        <v>0</v>
      </c>
      <c r="AD133" s="166">
        <f t="shared" si="17"/>
        <v>0</v>
      </c>
      <c r="AE133" s="166">
        <f t="shared" si="18"/>
        <v>0</v>
      </c>
    </row>
    <row r="134" spans="3:31" x14ac:dyDescent="0.2">
      <c r="C134" s="297"/>
      <c r="D134" s="157"/>
      <c r="E134" s="158" t="s">
        <v>306</v>
      </c>
      <c r="F134" s="228" t="s">
        <v>307</v>
      </c>
      <c r="G134" s="5"/>
      <c r="H134" s="2"/>
      <c r="I134" s="2"/>
      <c r="J134" s="2"/>
      <c r="K134" s="2"/>
      <c r="L134" s="2"/>
      <c r="M134" s="2">
        <v>0</v>
      </c>
      <c r="N134" s="2">
        <v>0</v>
      </c>
      <c r="O134" s="129">
        <v>0</v>
      </c>
      <c r="P134" s="160"/>
      <c r="Q134" s="167" t="s">
        <v>274</v>
      </c>
      <c r="R134" s="168"/>
      <c r="S134" s="169">
        <v>10.74</v>
      </c>
      <c r="T134" s="170">
        <v>11.64</v>
      </c>
      <c r="U134" s="168">
        <v>15.64</v>
      </c>
      <c r="V134" s="171">
        <f t="shared" si="19"/>
        <v>11.64</v>
      </c>
      <c r="W134" s="166">
        <f t="shared" si="10"/>
        <v>0</v>
      </c>
      <c r="X134" s="166">
        <f t="shared" si="11"/>
        <v>0</v>
      </c>
      <c r="Y134" s="166">
        <f t="shared" si="12"/>
        <v>0</v>
      </c>
      <c r="Z134" s="166">
        <f t="shared" si="13"/>
        <v>0</v>
      </c>
      <c r="AA134" s="166">
        <f t="shared" si="14"/>
        <v>0</v>
      </c>
      <c r="AB134" s="166">
        <f t="shared" si="15"/>
        <v>0</v>
      </c>
      <c r="AC134" s="166">
        <f t="shared" si="16"/>
        <v>0</v>
      </c>
      <c r="AD134" s="166">
        <f t="shared" si="17"/>
        <v>0</v>
      </c>
      <c r="AE134" s="166">
        <f t="shared" si="18"/>
        <v>0</v>
      </c>
    </row>
    <row r="135" spans="3:31" ht="12.75" thickBot="1" x14ac:dyDescent="0.25">
      <c r="C135" s="297"/>
      <c r="D135" s="157"/>
      <c r="E135" s="158" t="s">
        <v>308</v>
      </c>
      <c r="F135" s="228" t="s">
        <v>309</v>
      </c>
      <c r="G135" s="5"/>
      <c r="H135" s="2"/>
      <c r="I135" s="2"/>
      <c r="J135" s="2"/>
      <c r="K135" s="2"/>
      <c r="L135" s="2"/>
      <c r="M135" s="2">
        <v>0</v>
      </c>
      <c r="N135" s="2">
        <v>0</v>
      </c>
      <c r="O135" s="129">
        <v>0</v>
      </c>
      <c r="P135" s="160"/>
      <c r="Q135" s="167" t="s">
        <v>274</v>
      </c>
      <c r="R135" s="168"/>
      <c r="S135" s="169">
        <v>10.74</v>
      </c>
      <c r="T135" s="170">
        <v>11.64</v>
      </c>
      <c r="U135" s="168">
        <v>15.64</v>
      </c>
      <c r="V135" s="171">
        <f t="shared" si="19"/>
        <v>11.64</v>
      </c>
      <c r="W135" s="166">
        <f t="shared" ref="W135:W198" si="20">+G135*$V135</f>
        <v>0</v>
      </c>
      <c r="X135" s="166">
        <f t="shared" ref="X135:X198" si="21">+H135*$V135</f>
        <v>0</v>
      </c>
      <c r="Y135" s="166">
        <f t="shared" ref="Y135:Y198" si="22">+I135*$V135</f>
        <v>0</v>
      </c>
      <c r="Z135" s="166">
        <f t="shared" ref="Z135:Z198" si="23">+J135*$V135</f>
        <v>0</v>
      </c>
      <c r="AA135" s="166">
        <f t="shared" ref="AA135:AA198" si="24">+K135*$V135</f>
        <v>0</v>
      </c>
      <c r="AB135" s="166">
        <f t="shared" ref="AB135:AB198" si="25">+L135*$V135</f>
        <v>0</v>
      </c>
      <c r="AC135" s="166">
        <f t="shared" ref="AC135:AC198" si="26">+M135*$V135</f>
        <v>0</v>
      </c>
      <c r="AD135" s="166">
        <f t="shared" ref="AD135:AD198" si="27">+N135*$V135</f>
        <v>0</v>
      </c>
      <c r="AE135" s="166">
        <f t="shared" ref="AE135:AE198" si="28">+O135*$V135</f>
        <v>0</v>
      </c>
    </row>
    <row r="136" spans="3:31" ht="12.75" hidden="1" thickBot="1" x14ac:dyDescent="0.25">
      <c r="C136" s="297"/>
      <c r="F136" s="173" t="s">
        <v>510</v>
      </c>
      <c r="G136" s="5"/>
      <c r="H136" s="2"/>
      <c r="I136" s="2"/>
      <c r="J136" s="2"/>
      <c r="K136" s="2"/>
      <c r="L136" s="2"/>
      <c r="M136" s="2">
        <v>0</v>
      </c>
      <c r="N136" s="2">
        <v>0</v>
      </c>
      <c r="O136" s="129">
        <v>0</v>
      </c>
      <c r="P136" s="160"/>
      <c r="Q136" s="183" t="s">
        <v>510</v>
      </c>
      <c r="R136" s="184"/>
      <c r="S136" s="185"/>
      <c r="T136" s="186"/>
      <c r="U136" s="184"/>
      <c r="V136" s="187">
        <f t="shared" ref="V136:V199" si="29">IF($V$4=$S$6,S136,(IF($V$4=$T$6,T136,U136)))</f>
        <v>0</v>
      </c>
      <c r="W136" s="166">
        <f t="shared" si="20"/>
        <v>0</v>
      </c>
      <c r="X136" s="166">
        <f t="shared" si="21"/>
        <v>0</v>
      </c>
      <c r="Y136" s="166">
        <f t="shared" si="22"/>
        <v>0</v>
      </c>
      <c r="Z136" s="166">
        <f t="shared" si="23"/>
        <v>0</v>
      </c>
      <c r="AA136" s="166">
        <f t="shared" si="24"/>
        <v>0</v>
      </c>
      <c r="AB136" s="166">
        <f t="shared" si="25"/>
        <v>0</v>
      </c>
      <c r="AC136" s="166">
        <f t="shared" si="26"/>
        <v>0</v>
      </c>
      <c r="AD136" s="166">
        <f t="shared" si="27"/>
        <v>0</v>
      </c>
      <c r="AE136" s="166">
        <f t="shared" si="28"/>
        <v>0</v>
      </c>
    </row>
    <row r="137" spans="3:31" ht="12.75" thickBot="1" x14ac:dyDescent="0.25">
      <c r="C137" s="297"/>
      <c r="D137" s="157" t="s">
        <v>315</v>
      </c>
      <c r="E137" s="158">
        <v>238</v>
      </c>
      <c r="F137" s="229" t="s">
        <v>27</v>
      </c>
      <c r="G137" s="5">
        <v>470</v>
      </c>
      <c r="H137" s="2">
        <v>525</v>
      </c>
      <c r="I137" s="2">
        <v>419</v>
      </c>
      <c r="J137" s="2">
        <v>423</v>
      </c>
      <c r="K137" s="2">
        <v>541</v>
      </c>
      <c r="L137" s="2">
        <v>600</v>
      </c>
      <c r="M137" s="2">
        <v>612</v>
      </c>
      <c r="N137" s="2">
        <v>624.24</v>
      </c>
      <c r="O137" s="129">
        <v>636.72480000000007</v>
      </c>
      <c r="P137" s="160"/>
      <c r="Q137" s="209" t="s">
        <v>316</v>
      </c>
      <c r="R137" s="190">
        <v>65</v>
      </c>
      <c r="S137" s="191">
        <v>65</v>
      </c>
      <c r="T137" s="192">
        <v>65</v>
      </c>
      <c r="U137" s="190">
        <v>65</v>
      </c>
      <c r="V137" s="193">
        <f t="shared" si="29"/>
        <v>65</v>
      </c>
      <c r="W137" s="166">
        <f t="shared" si="20"/>
        <v>30550</v>
      </c>
      <c r="X137" s="166">
        <f t="shared" si="21"/>
        <v>34125</v>
      </c>
      <c r="Y137" s="166">
        <f t="shared" si="22"/>
        <v>27235</v>
      </c>
      <c r="Z137" s="166">
        <f t="shared" si="23"/>
        <v>27495</v>
      </c>
      <c r="AA137" s="166">
        <f t="shared" si="24"/>
        <v>35165</v>
      </c>
      <c r="AB137" s="166">
        <f t="shared" si="25"/>
        <v>39000</v>
      </c>
      <c r="AC137" s="166">
        <f t="shared" si="26"/>
        <v>39780</v>
      </c>
      <c r="AD137" s="166">
        <f t="shared" si="27"/>
        <v>40575.599999999999</v>
      </c>
      <c r="AE137" s="166">
        <f t="shared" si="28"/>
        <v>41387.112000000008</v>
      </c>
    </row>
    <row r="138" spans="3:31" x14ac:dyDescent="0.2">
      <c r="C138" s="297"/>
      <c r="D138" s="157" t="s">
        <v>317</v>
      </c>
      <c r="E138" s="158">
        <v>239</v>
      </c>
      <c r="F138" s="230" t="s">
        <v>318</v>
      </c>
      <c r="G138" s="5">
        <v>217</v>
      </c>
      <c r="H138" s="2">
        <v>219</v>
      </c>
      <c r="I138" s="2">
        <v>187</v>
      </c>
      <c r="J138" s="2">
        <v>166</v>
      </c>
      <c r="K138" s="2">
        <v>172</v>
      </c>
      <c r="L138" s="2">
        <v>180</v>
      </c>
      <c r="M138" s="2">
        <v>183.6</v>
      </c>
      <c r="N138" s="2">
        <v>187.27199999999999</v>
      </c>
      <c r="O138" s="129">
        <v>191.01743999999999</v>
      </c>
      <c r="P138" s="160"/>
      <c r="Q138" s="161" t="s">
        <v>319</v>
      </c>
      <c r="R138" s="162">
        <v>77.5</v>
      </c>
      <c r="S138" s="163">
        <v>77.5</v>
      </c>
      <c r="T138" s="164">
        <v>77.5</v>
      </c>
      <c r="U138" s="162">
        <v>77.5</v>
      </c>
      <c r="V138" s="165">
        <f t="shared" si="29"/>
        <v>77.5</v>
      </c>
      <c r="W138" s="166">
        <f t="shared" si="20"/>
        <v>16817.5</v>
      </c>
      <c r="X138" s="166">
        <f t="shared" si="21"/>
        <v>16972.5</v>
      </c>
      <c r="Y138" s="166">
        <f t="shared" si="22"/>
        <v>14492.5</v>
      </c>
      <c r="Z138" s="166">
        <f t="shared" si="23"/>
        <v>12865</v>
      </c>
      <c r="AA138" s="166">
        <f t="shared" si="24"/>
        <v>13330</v>
      </c>
      <c r="AB138" s="166">
        <f t="shared" si="25"/>
        <v>13950</v>
      </c>
      <c r="AC138" s="166">
        <f t="shared" si="26"/>
        <v>14229</v>
      </c>
      <c r="AD138" s="166">
        <f t="shared" si="27"/>
        <v>14513.58</v>
      </c>
      <c r="AE138" s="166">
        <f t="shared" si="28"/>
        <v>14803.8516</v>
      </c>
    </row>
    <row r="139" spans="3:31" x14ac:dyDescent="0.2">
      <c r="C139" s="297"/>
      <c r="D139" s="157"/>
      <c r="E139" s="158" t="s">
        <v>320</v>
      </c>
      <c r="F139" s="230" t="s">
        <v>212</v>
      </c>
      <c r="G139" s="4"/>
      <c r="H139" s="2"/>
      <c r="I139" s="2"/>
      <c r="J139" s="2"/>
      <c r="K139" s="2"/>
      <c r="L139" s="2"/>
      <c r="M139" s="2">
        <v>0</v>
      </c>
      <c r="N139" s="2">
        <v>0</v>
      </c>
      <c r="O139" s="129">
        <v>0</v>
      </c>
      <c r="P139" s="160"/>
      <c r="Q139" s="167" t="s">
        <v>321</v>
      </c>
      <c r="R139" s="168"/>
      <c r="S139" s="169">
        <v>82</v>
      </c>
      <c r="T139" s="170">
        <v>138.09</v>
      </c>
      <c r="U139" s="168">
        <v>262.10000000000002</v>
      </c>
      <c r="V139" s="171">
        <f t="shared" si="29"/>
        <v>138.09</v>
      </c>
      <c r="W139" s="166">
        <f t="shared" si="20"/>
        <v>0</v>
      </c>
      <c r="X139" s="166">
        <f t="shared" si="21"/>
        <v>0</v>
      </c>
      <c r="Y139" s="166">
        <f t="shared" si="22"/>
        <v>0</v>
      </c>
      <c r="Z139" s="166">
        <f t="shared" si="23"/>
        <v>0</v>
      </c>
      <c r="AA139" s="166">
        <f t="shared" si="24"/>
        <v>0</v>
      </c>
      <c r="AB139" s="166">
        <f t="shared" si="25"/>
        <v>0</v>
      </c>
      <c r="AC139" s="166">
        <f t="shared" si="26"/>
        <v>0</v>
      </c>
      <c r="AD139" s="166">
        <f t="shared" si="27"/>
        <v>0</v>
      </c>
      <c r="AE139" s="166">
        <f t="shared" si="28"/>
        <v>0</v>
      </c>
    </row>
    <row r="140" spans="3:31" x14ac:dyDescent="0.2">
      <c r="C140" s="297"/>
      <c r="D140" s="157"/>
      <c r="E140" s="158" t="s">
        <v>322</v>
      </c>
      <c r="F140" s="230" t="s">
        <v>118</v>
      </c>
      <c r="G140" s="3"/>
      <c r="H140" s="2"/>
      <c r="I140" s="2"/>
      <c r="J140" s="2"/>
      <c r="K140" s="2"/>
      <c r="L140" s="2"/>
      <c r="M140" s="2">
        <v>0</v>
      </c>
      <c r="N140" s="2">
        <v>0</v>
      </c>
      <c r="O140" s="129">
        <v>0</v>
      </c>
      <c r="P140" s="160"/>
      <c r="Q140" s="167" t="s">
        <v>321</v>
      </c>
      <c r="R140" s="168"/>
      <c r="S140" s="169">
        <v>82</v>
      </c>
      <c r="T140" s="170">
        <v>138.09</v>
      </c>
      <c r="U140" s="168">
        <v>262.10000000000002</v>
      </c>
      <c r="V140" s="171">
        <f t="shared" si="29"/>
        <v>138.09</v>
      </c>
      <c r="W140" s="166">
        <f t="shared" si="20"/>
        <v>0</v>
      </c>
      <c r="X140" s="166">
        <f t="shared" si="21"/>
        <v>0</v>
      </c>
      <c r="Y140" s="166">
        <f t="shared" si="22"/>
        <v>0</v>
      </c>
      <c r="Z140" s="166">
        <f t="shared" si="23"/>
        <v>0</v>
      </c>
      <c r="AA140" s="166">
        <f t="shared" si="24"/>
        <v>0</v>
      </c>
      <c r="AB140" s="166">
        <f t="shared" si="25"/>
        <v>0</v>
      </c>
      <c r="AC140" s="166">
        <f t="shared" si="26"/>
        <v>0</v>
      </c>
      <c r="AD140" s="166">
        <f t="shared" si="27"/>
        <v>0</v>
      </c>
      <c r="AE140" s="166">
        <f t="shared" si="28"/>
        <v>0</v>
      </c>
    </row>
    <row r="141" spans="3:31" x14ac:dyDescent="0.2">
      <c r="C141" s="297"/>
      <c r="D141" s="157"/>
      <c r="E141" s="158" t="s">
        <v>323</v>
      </c>
      <c r="F141" s="230" t="s">
        <v>120</v>
      </c>
      <c r="G141" s="3">
        <v>970</v>
      </c>
      <c r="H141" s="2">
        <v>815</v>
      </c>
      <c r="I141" s="2">
        <v>816</v>
      </c>
      <c r="J141" s="2">
        <v>622</v>
      </c>
      <c r="K141" s="2">
        <v>821</v>
      </c>
      <c r="L141" s="2">
        <v>900</v>
      </c>
      <c r="M141" s="2">
        <v>918</v>
      </c>
      <c r="N141" s="2">
        <v>936.36</v>
      </c>
      <c r="O141" s="129">
        <v>955.08720000000005</v>
      </c>
      <c r="P141" s="160"/>
      <c r="Q141" s="167" t="s">
        <v>321</v>
      </c>
      <c r="R141" s="168"/>
      <c r="S141" s="169">
        <v>82</v>
      </c>
      <c r="T141" s="170">
        <v>138.09</v>
      </c>
      <c r="U141" s="168">
        <v>262.10000000000002</v>
      </c>
      <c r="V141" s="171">
        <f t="shared" si="29"/>
        <v>138.09</v>
      </c>
      <c r="W141" s="166">
        <f t="shared" si="20"/>
        <v>133947.30000000002</v>
      </c>
      <c r="X141" s="166">
        <f t="shared" si="21"/>
        <v>112543.35</v>
      </c>
      <c r="Y141" s="166">
        <f t="shared" si="22"/>
        <v>112681.44</v>
      </c>
      <c r="Z141" s="166">
        <f t="shared" si="23"/>
        <v>85891.98</v>
      </c>
      <c r="AA141" s="166">
        <f t="shared" si="24"/>
        <v>113371.89</v>
      </c>
      <c r="AB141" s="166">
        <f t="shared" si="25"/>
        <v>124281</v>
      </c>
      <c r="AC141" s="166">
        <f t="shared" si="26"/>
        <v>126766.62000000001</v>
      </c>
      <c r="AD141" s="166">
        <f t="shared" si="27"/>
        <v>129301.95240000001</v>
      </c>
      <c r="AE141" s="166">
        <f t="shared" si="28"/>
        <v>131887.99144800002</v>
      </c>
    </row>
    <row r="142" spans="3:31" x14ac:dyDescent="0.2">
      <c r="C142" s="297"/>
      <c r="D142" s="157"/>
      <c r="E142" s="158" t="s">
        <v>324</v>
      </c>
      <c r="F142" s="230" t="s">
        <v>325</v>
      </c>
      <c r="G142" s="3">
        <v>611</v>
      </c>
      <c r="H142" s="2">
        <v>533</v>
      </c>
      <c r="I142" s="2">
        <v>530</v>
      </c>
      <c r="J142" s="2">
        <v>571</v>
      </c>
      <c r="K142" s="2">
        <v>553</v>
      </c>
      <c r="L142" s="2">
        <v>600</v>
      </c>
      <c r="M142" s="2">
        <v>612</v>
      </c>
      <c r="N142" s="2">
        <v>624.24</v>
      </c>
      <c r="O142" s="129">
        <v>636.72480000000007</v>
      </c>
      <c r="P142" s="160"/>
      <c r="Q142" s="167" t="s">
        <v>321</v>
      </c>
      <c r="R142" s="168"/>
      <c r="S142" s="169">
        <v>82</v>
      </c>
      <c r="T142" s="170">
        <v>138.09</v>
      </c>
      <c r="U142" s="168">
        <v>262.10000000000002</v>
      </c>
      <c r="V142" s="171">
        <f t="shared" si="29"/>
        <v>138.09</v>
      </c>
      <c r="W142" s="166">
        <f t="shared" si="20"/>
        <v>84372.99</v>
      </c>
      <c r="X142" s="166">
        <f t="shared" si="21"/>
        <v>73601.97</v>
      </c>
      <c r="Y142" s="166">
        <f t="shared" si="22"/>
        <v>73187.7</v>
      </c>
      <c r="Z142" s="166">
        <f t="shared" si="23"/>
        <v>78849.39</v>
      </c>
      <c r="AA142" s="166">
        <f t="shared" si="24"/>
        <v>76363.77</v>
      </c>
      <c r="AB142" s="166">
        <f t="shared" si="25"/>
        <v>82854</v>
      </c>
      <c r="AC142" s="166">
        <f t="shared" si="26"/>
        <v>84511.08</v>
      </c>
      <c r="AD142" s="166">
        <f t="shared" si="27"/>
        <v>86201.301600000006</v>
      </c>
      <c r="AE142" s="166">
        <f t="shared" si="28"/>
        <v>87925.327632000015</v>
      </c>
    </row>
    <row r="143" spans="3:31" x14ac:dyDescent="0.2">
      <c r="C143" s="297"/>
      <c r="D143" s="157"/>
      <c r="E143" s="212" t="s">
        <v>326</v>
      </c>
      <c r="F143" s="230" t="s">
        <v>327</v>
      </c>
      <c r="G143" s="3"/>
      <c r="H143" s="2"/>
      <c r="I143" s="2"/>
      <c r="J143" s="2"/>
      <c r="K143" s="2"/>
      <c r="L143" s="2"/>
      <c r="M143" s="2">
        <v>0</v>
      </c>
      <c r="N143" s="2">
        <v>0</v>
      </c>
      <c r="O143" s="129">
        <v>0</v>
      </c>
      <c r="P143" s="160"/>
      <c r="Q143" s="167" t="s">
        <v>321</v>
      </c>
      <c r="R143" s="168"/>
      <c r="S143" s="169">
        <v>82</v>
      </c>
      <c r="T143" s="170">
        <v>138.09</v>
      </c>
      <c r="U143" s="168">
        <v>262.10000000000002</v>
      </c>
      <c r="V143" s="171">
        <f t="shared" si="29"/>
        <v>138.09</v>
      </c>
      <c r="W143" s="166">
        <f t="shared" si="20"/>
        <v>0</v>
      </c>
      <c r="X143" s="166">
        <f t="shared" si="21"/>
        <v>0</v>
      </c>
      <c r="Y143" s="166">
        <f t="shared" si="22"/>
        <v>0</v>
      </c>
      <c r="Z143" s="166">
        <f t="shared" si="23"/>
        <v>0</v>
      </c>
      <c r="AA143" s="166">
        <f t="shared" si="24"/>
        <v>0</v>
      </c>
      <c r="AB143" s="166">
        <f t="shared" si="25"/>
        <v>0</v>
      </c>
      <c r="AC143" s="166">
        <f t="shared" si="26"/>
        <v>0</v>
      </c>
      <c r="AD143" s="166">
        <f t="shared" si="27"/>
        <v>0</v>
      </c>
      <c r="AE143" s="166">
        <f t="shared" si="28"/>
        <v>0</v>
      </c>
    </row>
    <row r="144" spans="3:31" x14ac:dyDescent="0.2">
      <c r="C144" s="297"/>
      <c r="D144" s="157"/>
      <c r="E144" s="158" t="s">
        <v>328</v>
      </c>
      <c r="F144" s="230" t="s">
        <v>122</v>
      </c>
      <c r="G144" s="3"/>
      <c r="H144" s="2"/>
      <c r="I144" s="2"/>
      <c r="J144" s="2"/>
      <c r="K144" s="2"/>
      <c r="L144" s="2"/>
      <c r="M144" s="2">
        <v>0</v>
      </c>
      <c r="N144" s="2">
        <v>0</v>
      </c>
      <c r="O144" s="129">
        <v>0</v>
      </c>
      <c r="P144" s="160"/>
      <c r="Q144" s="167" t="s">
        <v>321</v>
      </c>
      <c r="R144" s="168"/>
      <c r="S144" s="169">
        <v>82</v>
      </c>
      <c r="T144" s="170">
        <v>138.09</v>
      </c>
      <c r="U144" s="168">
        <v>262.10000000000002</v>
      </c>
      <c r="V144" s="171">
        <f t="shared" si="29"/>
        <v>138.09</v>
      </c>
      <c r="W144" s="166">
        <f t="shared" si="20"/>
        <v>0</v>
      </c>
      <c r="X144" s="166">
        <f t="shared" si="21"/>
        <v>0</v>
      </c>
      <c r="Y144" s="166">
        <f t="shared" si="22"/>
        <v>0</v>
      </c>
      <c r="Z144" s="166">
        <f t="shared" si="23"/>
        <v>0</v>
      </c>
      <c r="AA144" s="166">
        <f t="shared" si="24"/>
        <v>0</v>
      </c>
      <c r="AB144" s="166">
        <f t="shared" si="25"/>
        <v>0</v>
      </c>
      <c r="AC144" s="166">
        <f t="shared" si="26"/>
        <v>0</v>
      </c>
      <c r="AD144" s="166">
        <f t="shared" si="27"/>
        <v>0</v>
      </c>
      <c r="AE144" s="166">
        <f t="shared" si="28"/>
        <v>0</v>
      </c>
    </row>
    <row r="145" spans="3:31" x14ac:dyDescent="0.2">
      <c r="C145" s="297"/>
      <c r="D145" s="157"/>
      <c r="E145" s="158" t="s">
        <v>329</v>
      </c>
      <c r="F145" s="230" t="s">
        <v>330</v>
      </c>
      <c r="G145" s="3">
        <v>470</v>
      </c>
      <c r="H145" s="2">
        <v>406</v>
      </c>
      <c r="I145" s="2">
        <v>507</v>
      </c>
      <c r="J145" s="2">
        <v>569</v>
      </c>
      <c r="K145" s="2">
        <v>506</v>
      </c>
      <c r="L145" s="2">
        <v>520</v>
      </c>
      <c r="M145" s="2">
        <v>530.4</v>
      </c>
      <c r="N145" s="2">
        <v>541.00800000000004</v>
      </c>
      <c r="O145" s="129">
        <v>551.82816000000003</v>
      </c>
      <c r="P145" s="160"/>
      <c r="Q145" s="167" t="s">
        <v>321</v>
      </c>
      <c r="R145" s="168"/>
      <c r="S145" s="169">
        <v>82</v>
      </c>
      <c r="T145" s="170">
        <v>138.09</v>
      </c>
      <c r="U145" s="168">
        <v>262.10000000000002</v>
      </c>
      <c r="V145" s="171">
        <f t="shared" si="29"/>
        <v>138.09</v>
      </c>
      <c r="W145" s="166">
        <f t="shared" si="20"/>
        <v>64902.3</v>
      </c>
      <c r="X145" s="166">
        <f t="shared" si="21"/>
        <v>56064.54</v>
      </c>
      <c r="Y145" s="166">
        <f t="shared" si="22"/>
        <v>70011.63</v>
      </c>
      <c r="Z145" s="166">
        <f t="shared" si="23"/>
        <v>78573.210000000006</v>
      </c>
      <c r="AA145" s="166">
        <f t="shared" si="24"/>
        <v>69873.540000000008</v>
      </c>
      <c r="AB145" s="166">
        <f t="shared" si="25"/>
        <v>71806.8</v>
      </c>
      <c r="AC145" s="166">
        <f t="shared" si="26"/>
        <v>73242.936000000002</v>
      </c>
      <c r="AD145" s="166">
        <f t="shared" si="27"/>
        <v>74707.794720000005</v>
      </c>
      <c r="AE145" s="166">
        <f t="shared" si="28"/>
        <v>76201.950614400004</v>
      </c>
    </row>
    <row r="146" spans="3:31" x14ac:dyDescent="0.2">
      <c r="C146" s="297"/>
      <c r="D146" s="157"/>
      <c r="E146" s="158" t="s">
        <v>331</v>
      </c>
      <c r="F146" s="230" t="s">
        <v>332</v>
      </c>
      <c r="G146" s="3">
        <v>80</v>
      </c>
      <c r="H146" s="2">
        <v>130</v>
      </c>
      <c r="I146" s="2">
        <v>0</v>
      </c>
      <c r="J146" s="2">
        <v>0</v>
      </c>
      <c r="K146" s="2">
        <v>0</v>
      </c>
      <c r="L146" s="2"/>
      <c r="M146" s="2">
        <v>0</v>
      </c>
      <c r="N146" s="2">
        <v>0</v>
      </c>
      <c r="O146" s="129">
        <v>0</v>
      </c>
      <c r="P146" s="160"/>
      <c r="Q146" s="167" t="s">
        <v>321</v>
      </c>
      <c r="R146" s="168"/>
      <c r="S146" s="169">
        <v>82</v>
      </c>
      <c r="T146" s="170">
        <v>138.09</v>
      </c>
      <c r="U146" s="168">
        <v>262.10000000000002</v>
      </c>
      <c r="V146" s="171">
        <f t="shared" si="29"/>
        <v>138.09</v>
      </c>
      <c r="W146" s="166">
        <f t="shared" si="20"/>
        <v>11047.2</v>
      </c>
      <c r="X146" s="166">
        <f t="shared" si="21"/>
        <v>17951.7</v>
      </c>
      <c r="Y146" s="166">
        <f t="shared" si="22"/>
        <v>0</v>
      </c>
      <c r="Z146" s="166">
        <f t="shared" si="23"/>
        <v>0</v>
      </c>
      <c r="AA146" s="166">
        <f t="shared" si="24"/>
        <v>0</v>
      </c>
      <c r="AB146" s="166">
        <f t="shared" si="25"/>
        <v>0</v>
      </c>
      <c r="AC146" s="166">
        <f t="shared" si="26"/>
        <v>0</v>
      </c>
      <c r="AD146" s="166">
        <f t="shared" si="27"/>
        <v>0</v>
      </c>
      <c r="AE146" s="166">
        <f t="shared" si="28"/>
        <v>0</v>
      </c>
    </row>
    <row r="147" spans="3:31" x14ac:dyDescent="0.2">
      <c r="C147" s="297"/>
      <c r="D147" s="157"/>
      <c r="E147" s="158" t="s">
        <v>333</v>
      </c>
      <c r="F147" s="230" t="s">
        <v>334</v>
      </c>
      <c r="G147" s="3">
        <v>120</v>
      </c>
      <c r="H147" s="2">
        <v>52</v>
      </c>
      <c r="I147" s="2">
        <v>0</v>
      </c>
      <c r="J147" s="2">
        <v>0</v>
      </c>
      <c r="K147" s="2">
        <v>0</v>
      </c>
      <c r="L147" s="2"/>
      <c r="M147" s="2">
        <v>0</v>
      </c>
      <c r="N147" s="2">
        <v>0</v>
      </c>
      <c r="O147" s="129">
        <v>0</v>
      </c>
      <c r="P147" s="160"/>
      <c r="Q147" s="167" t="s">
        <v>321</v>
      </c>
      <c r="R147" s="168"/>
      <c r="S147" s="169">
        <v>82</v>
      </c>
      <c r="T147" s="170">
        <v>138.09</v>
      </c>
      <c r="U147" s="168">
        <v>262.10000000000002</v>
      </c>
      <c r="V147" s="171">
        <f t="shared" si="29"/>
        <v>138.09</v>
      </c>
      <c r="W147" s="166">
        <f t="shared" si="20"/>
        <v>16570.8</v>
      </c>
      <c r="X147" s="166">
        <f t="shared" si="21"/>
        <v>7180.68</v>
      </c>
      <c r="Y147" s="166">
        <f t="shared" si="22"/>
        <v>0</v>
      </c>
      <c r="Z147" s="166">
        <f t="shared" si="23"/>
        <v>0</v>
      </c>
      <c r="AA147" s="166">
        <f t="shared" si="24"/>
        <v>0</v>
      </c>
      <c r="AB147" s="166">
        <f t="shared" si="25"/>
        <v>0</v>
      </c>
      <c r="AC147" s="166">
        <f t="shared" si="26"/>
        <v>0</v>
      </c>
      <c r="AD147" s="166">
        <f t="shared" si="27"/>
        <v>0</v>
      </c>
      <c r="AE147" s="166">
        <f t="shared" si="28"/>
        <v>0</v>
      </c>
    </row>
    <row r="148" spans="3:31" x14ac:dyDescent="0.2">
      <c r="C148" s="297"/>
      <c r="D148" s="157"/>
      <c r="E148" s="158" t="s">
        <v>335</v>
      </c>
      <c r="F148" s="230" t="s">
        <v>232</v>
      </c>
      <c r="G148" s="3"/>
      <c r="H148" s="2"/>
      <c r="I148" s="2"/>
      <c r="J148" s="2"/>
      <c r="K148" s="2"/>
      <c r="L148" s="2"/>
      <c r="M148" s="2">
        <v>0</v>
      </c>
      <c r="N148" s="2">
        <v>0</v>
      </c>
      <c r="O148" s="129">
        <v>0</v>
      </c>
      <c r="P148" s="160"/>
      <c r="Q148" s="167" t="s">
        <v>321</v>
      </c>
      <c r="R148" s="168"/>
      <c r="S148" s="169">
        <v>82</v>
      </c>
      <c r="T148" s="170">
        <v>138.09</v>
      </c>
      <c r="U148" s="168">
        <v>262.10000000000002</v>
      </c>
      <c r="V148" s="171">
        <f t="shared" si="29"/>
        <v>138.09</v>
      </c>
      <c r="W148" s="166">
        <f t="shared" si="20"/>
        <v>0</v>
      </c>
      <c r="X148" s="166">
        <f t="shared" si="21"/>
        <v>0</v>
      </c>
      <c r="Y148" s="166">
        <f t="shared" si="22"/>
        <v>0</v>
      </c>
      <c r="Z148" s="166">
        <f t="shared" si="23"/>
        <v>0</v>
      </c>
      <c r="AA148" s="166">
        <f t="shared" si="24"/>
        <v>0</v>
      </c>
      <c r="AB148" s="166">
        <f t="shared" si="25"/>
        <v>0</v>
      </c>
      <c r="AC148" s="166">
        <f t="shared" si="26"/>
        <v>0</v>
      </c>
      <c r="AD148" s="166">
        <f t="shared" si="27"/>
        <v>0</v>
      </c>
      <c r="AE148" s="166">
        <f t="shared" si="28"/>
        <v>0</v>
      </c>
    </row>
    <row r="149" spans="3:31" x14ac:dyDescent="0.2">
      <c r="C149" s="297"/>
      <c r="D149" s="157"/>
      <c r="E149" s="158" t="s">
        <v>336</v>
      </c>
      <c r="F149" s="230" t="s">
        <v>337</v>
      </c>
      <c r="G149" s="3"/>
      <c r="H149" s="2"/>
      <c r="I149" s="2"/>
      <c r="J149" s="2"/>
      <c r="K149" s="2"/>
      <c r="L149" s="2"/>
      <c r="M149" s="2">
        <v>0</v>
      </c>
      <c r="N149" s="2">
        <v>0</v>
      </c>
      <c r="O149" s="129">
        <v>0</v>
      </c>
      <c r="P149" s="160"/>
      <c r="Q149" s="167" t="s">
        <v>321</v>
      </c>
      <c r="R149" s="168"/>
      <c r="S149" s="169">
        <v>82</v>
      </c>
      <c r="T149" s="170">
        <v>138.09</v>
      </c>
      <c r="U149" s="168">
        <v>262.10000000000002</v>
      </c>
      <c r="V149" s="171">
        <f t="shared" si="29"/>
        <v>138.09</v>
      </c>
      <c r="W149" s="166">
        <f t="shared" si="20"/>
        <v>0</v>
      </c>
      <c r="X149" s="166">
        <f t="shared" si="21"/>
        <v>0</v>
      </c>
      <c r="Y149" s="166">
        <f t="shared" si="22"/>
        <v>0</v>
      </c>
      <c r="Z149" s="166">
        <f t="shared" si="23"/>
        <v>0</v>
      </c>
      <c r="AA149" s="166">
        <f t="shared" si="24"/>
        <v>0</v>
      </c>
      <c r="AB149" s="166">
        <f t="shared" si="25"/>
        <v>0</v>
      </c>
      <c r="AC149" s="166">
        <f t="shared" si="26"/>
        <v>0</v>
      </c>
      <c r="AD149" s="166">
        <f t="shared" si="27"/>
        <v>0</v>
      </c>
      <c r="AE149" s="166">
        <f t="shared" si="28"/>
        <v>0</v>
      </c>
    </row>
    <row r="150" spans="3:31" x14ac:dyDescent="0.2">
      <c r="C150" s="297"/>
      <c r="D150" s="157"/>
      <c r="E150" s="158" t="s">
        <v>338</v>
      </c>
      <c r="F150" s="230" t="s">
        <v>124</v>
      </c>
      <c r="G150" s="3"/>
      <c r="H150" s="2"/>
      <c r="I150" s="2"/>
      <c r="J150" s="2"/>
      <c r="K150" s="2"/>
      <c r="L150" s="2"/>
      <c r="M150" s="2">
        <v>0</v>
      </c>
      <c r="N150" s="2">
        <v>0</v>
      </c>
      <c r="O150" s="129">
        <v>0</v>
      </c>
      <c r="P150" s="160"/>
      <c r="Q150" s="167" t="s">
        <v>321</v>
      </c>
      <c r="R150" s="168"/>
      <c r="S150" s="169">
        <v>82</v>
      </c>
      <c r="T150" s="170">
        <v>138.09</v>
      </c>
      <c r="U150" s="168">
        <v>262.10000000000002</v>
      </c>
      <c r="V150" s="171">
        <f t="shared" si="29"/>
        <v>138.09</v>
      </c>
      <c r="W150" s="166">
        <f t="shared" si="20"/>
        <v>0</v>
      </c>
      <c r="X150" s="166">
        <f t="shared" si="21"/>
        <v>0</v>
      </c>
      <c r="Y150" s="166">
        <f t="shared" si="22"/>
        <v>0</v>
      </c>
      <c r="Z150" s="166">
        <f t="shared" si="23"/>
        <v>0</v>
      </c>
      <c r="AA150" s="166">
        <f t="shared" si="24"/>
        <v>0</v>
      </c>
      <c r="AB150" s="166">
        <f t="shared" si="25"/>
        <v>0</v>
      </c>
      <c r="AC150" s="166">
        <f t="shared" si="26"/>
        <v>0</v>
      </c>
      <c r="AD150" s="166">
        <f t="shared" si="27"/>
        <v>0</v>
      </c>
      <c r="AE150" s="166">
        <f t="shared" si="28"/>
        <v>0</v>
      </c>
    </row>
    <row r="151" spans="3:31" x14ac:dyDescent="0.2">
      <c r="C151" s="297"/>
      <c r="D151" s="157"/>
      <c r="E151" s="158" t="s">
        <v>339</v>
      </c>
      <c r="F151" s="230" t="s">
        <v>226</v>
      </c>
      <c r="G151" s="3"/>
      <c r="H151" s="2"/>
      <c r="I151" s="2"/>
      <c r="J151" s="2"/>
      <c r="K151" s="2"/>
      <c r="L151" s="2"/>
      <c r="M151" s="2">
        <v>0</v>
      </c>
      <c r="N151" s="2">
        <v>0</v>
      </c>
      <c r="O151" s="129">
        <v>0</v>
      </c>
      <c r="P151" s="160"/>
      <c r="Q151" s="167" t="s">
        <v>321</v>
      </c>
      <c r="R151" s="168"/>
      <c r="S151" s="169">
        <v>82</v>
      </c>
      <c r="T151" s="170">
        <v>138.09</v>
      </c>
      <c r="U151" s="168">
        <v>262.10000000000002</v>
      </c>
      <c r="V151" s="171">
        <f t="shared" si="29"/>
        <v>138.09</v>
      </c>
      <c r="W151" s="166">
        <f t="shared" si="20"/>
        <v>0</v>
      </c>
      <c r="X151" s="166">
        <f t="shared" si="21"/>
        <v>0</v>
      </c>
      <c r="Y151" s="166">
        <f t="shared" si="22"/>
        <v>0</v>
      </c>
      <c r="Z151" s="166">
        <f t="shared" si="23"/>
        <v>0</v>
      </c>
      <c r="AA151" s="166">
        <f t="shared" si="24"/>
        <v>0</v>
      </c>
      <c r="AB151" s="166">
        <f t="shared" si="25"/>
        <v>0</v>
      </c>
      <c r="AC151" s="166">
        <f t="shared" si="26"/>
        <v>0</v>
      </c>
      <c r="AD151" s="166">
        <f t="shared" si="27"/>
        <v>0</v>
      </c>
      <c r="AE151" s="166">
        <f t="shared" si="28"/>
        <v>0</v>
      </c>
    </row>
    <row r="152" spans="3:31" x14ac:dyDescent="0.2">
      <c r="C152" s="297"/>
      <c r="D152" s="157"/>
      <c r="E152" s="158" t="s">
        <v>340</v>
      </c>
      <c r="F152" s="230" t="s">
        <v>341</v>
      </c>
      <c r="G152" s="3"/>
      <c r="H152" s="2"/>
      <c r="I152" s="2"/>
      <c r="J152" s="2"/>
      <c r="K152" s="2"/>
      <c r="L152" s="2"/>
      <c r="M152" s="2">
        <v>0</v>
      </c>
      <c r="N152" s="2">
        <v>0</v>
      </c>
      <c r="O152" s="129">
        <v>0</v>
      </c>
      <c r="P152" s="160"/>
      <c r="Q152" s="167" t="s">
        <v>321</v>
      </c>
      <c r="R152" s="168"/>
      <c r="S152" s="169">
        <v>82</v>
      </c>
      <c r="T152" s="170">
        <v>138.09</v>
      </c>
      <c r="U152" s="168">
        <v>262.10000000000002</v>
      </c>
      <c r="V152" s="171">
        <f t="shared" si="29"/>
        <v>138.09</v>
      </c>
      <c r="W152" s="166">
        <f t="shared" si="20"/>
        <v>0</v>
      </c>
      <c r="X152" s="166">
        <f t="shared" si="21"/>
        <v>0</v>
      </c>
      <c r="Y152" s="166">
        <f t="shared" si="22"/>
        <v>0</v>
      </c>
      <c r="Z152" s="166">
        <f t="shared" si="23"/>
        <v>0</v>
      </c>
      <c r="AA152" s="166">
        <f t="shared" si="24"/>
        <v>0</v>
      </c>
      <c r="AB152" s="166">
        <f t="shared" si="25"/>
        <v>0</v>
      </c>
      <c r="AC152" s="166">
        <f t="shared" si="26"/>
        <v>0</v>
      </c>
      <c r="AD152" s="166">
        <f t="shared" si="27"/>
        <v>0</v>
      </c>
      <c r="AE152" s="166">
        <f t="shared" si="28"/>
        <v>0</v>
      </c>
    </row>
    <row r="153" spans="3:31" x14ac:dyDescent="0.2">
      <c r="C153" s="297"/>
      <c r="D153" s="157"/>
      <c r="E153" s="158" t="s">
        <v>342</v>
      </c>
      <c r="F153" s="230" t="s">
        <v>343</v>
      </c>
      <c r="G153" s="3">
        <v>90</v>
      </c>
      <c r="H153" s="2">
        <v>97</v>
      </c>
      <c r="I153" s="2">
        <v>24</v>
      </c>
      <c r="J153" s="2">
        <v>260</v>
      </c>
      <c r="K153" s="2">
        <v>229</v>
      </c>
      <c r="L153" s="2">
        <v>250</v>
      </c>
      <c r="M153" s="2">
        <v>255</v>
      </c>
      <c r="N153" s="2">
        <v>260.10000000000002</v>
      </c>
      <c r="O153" s="129">
        <v>265.30200000000002</v>
      </c>
      <c r="P153" s="160"/>
      <c r="Q153" s="167" t="s">
        <v>321</v>
      </c>
      <c r="R153" s="168"/>
      <c r="S153" s="169">
        <v>82</v>
      </c>
      <c r="T153" s="170">
        <v>138.09</v>
      </c>
      <c r="U153" s="168">
        <v>262.10000000000002</v>
      </c>
      <c r="V153" s="171">
        <f t="shared" si="29"/>
        <v>138.09</v>
      </c>
      <c r="W153" s="166">
        <f t="shared" si="20"/>
        <v>12428.1</v>
      </c>
      <c r="X153" s="166">
        <f t="shared" si="21"/>
        <v>13394.73</v>
      </c>
      <c r="Y153" s="166">
        <f t="shared" si="22"/>
        <v>3314.16</v>
      </c>
      <c r="Z153" s="166">
        <f t="shared" si="23"/>
        <v>35903.4</v>
      </c>
      <c r="AA153" s="166">
        <f t="shared" si="24"/>
        <v>31622.61</v>
      </c>
      <c r="AB153" s="166">
        <f t="shared" si="25"/>
        <v>34522.5</v>
      </c>
      <c r="AC153" s="166">
        <f t="shared" si="26"/>
        <v>35212.950000000004</v>
      </c>
      <c r="AD153" s="166">
        <f t="shared" si="27"/>
        <v>35917.209000000003</v>
      </c>
      <c r="AE153" s="166">
        <f t="shared" si="28"/>
        <v>36635.553180000003</v>
      </c>
    </row>
    <row r="154" spans="3:31" x14ac:dyDescent="0.2">
      <c r="C154" s="297"/>
      <c r="D154" s="157"/>
      <c r="E154" s="158" t="s">
        <v>344</v>
      </c>
      <c r="F154" s="230" t="s">
        <v>345</v>
      </c>
      <c r="G154" s="3">
        <v>111</v>
      </c>
      <c r="H154" s="2">
        <v>114</v>
      </c>
      <c r="I154" s="2">
        <v>118</v>
      </c>
      <c r="J154" s="2">
        <v>121</v>
      </c>
      <c r="K154" s="2">
        <v>125</v>
      </c>
      <c r="L154" s="2">
        <v>150</v>
      </c>
      <c r="M154" s="2">
        <v>153</v>
      </c>
      <c r="N154" s="2">
        <v>156.06</v>
      </c>
      <c r="O154" s="129">
        <v>159.18120000000002</v>
      </c>
      <c r="P154" s="160"/>
      <c r="Q154" s="167" t="s">
        <v>321</v>
      </c>
      <c r="R154" s="168"/>
      <c r="S154" s="169">
        <v>82</v>
      </c>
      <c r="T154" s="170">
        <v>138.09</v>
      </c>
      <c r="U154" s="168">
        <v>262.10000000000002</v>
      </c>
      <c r="V154" s="171">
        <f t="shared" si="29"/>
        <v>138.09</v>
      </c>
      <c r="W154" s="166">
        <f t="shared" si="20"/>
        <v>15327.99</v>
      </c>
      <c r="X154" s="166">
        <f t="shared" si="21"/>
        <v>15742.26</v>
      </c>
      <c r="Y154" s="166">
        <f t="shared" si="22"/>
        <v>16294.62</v>
      </c>
      <c r="Z154" s="166">
        <f t="shared" si="23"/>
        <v>16708.89</v>
      </c>
      <c r="AA154" s="166">
        <f t="shared" si="24"/>
        <v>17261.25</v>
      </c>
      <c r="AB154" s="166">
        <f t="shared" si="25"/>
        <v>20713.5</v>
      </c>
      <c r="AC154" s="166">
        <f t="shared" si="26"/>
        <v>21127.77</v>
      </c>
      <c r="AD154" s="166">
        <f t="shared" si="27"/>
        <v>21550.325400000002</v>
      </c>
      <c r="AE154" s="166">
        <f t="shared" si="28"/>
        <v>21981.331908000004</v>
      </c>
    </row>
    <row r="155" spans="3:31" x14ac:dyDescent="0.2">
      <c r="C155" s="297"/>
      <c r="D155" s="157"/>
      <c r="E155" s="158" t="s">
        <v>346</v>
      </c>
      <c r="F155" s="230" t="s">
        <v>347</v>
      </c>
      <c r="G155" s="3"/>
      <c r="H155" s="2"/>
      <c r="I155" s="2"/>
      <c r="J155" s="2"/>
      <c r="K155" s="2"/>
      <c r="L155" s="2"/>
      <c r="M155" s="2">
        <v>0</v>
      </c>
      <c r="N155" s="2">
        <v>0</v>
      </c>
      <c r="O155" s="129">
        <v>0</v>
      </c>
      <c r="P155" s="160"/>
      <c r="Q155" s="167" t="s">
        <v>321</v>
      </c>
      <c r="R155" s="168"/>
      <c r="S155" s="169">
        <v>82</v>
      </c>
      <c r="T155" s="170">
        <v>138.09</v>
      </c>
      <c r="U155" s="168">
        <v>262.10000000000002</v>
      </c>
      <c r="V155" s="171">
        <f t="shared" si="29"/>
        <v>138.09</v>
      </c>
      <c r="W155" s="166">
        <f t="shared" si="20"/>
        <v>0</v>
      </c>
      <c r="X155" s="166">
        <f t="shared" si="21"/>
        <v>0</v>
      </c>
      <c r="Y155" s="166">
        <f t="shared" si="22"/>
        <v>0</v>
      </c>
      <c r="Z155" s="166">
        <f t="shared" si="23"/>
        <v>0</v>
      </c>
      <c r="AA155" s="166">
        <f t="shared" si="24"/>
        <v>0</v>
      </c>
      <c r="AB155" s="166">
        <f t="shared" si="25"/>
        <v>0</v>
      </c>
      <c r="AC155" s="166">
        <f t="shared" si="26"/>
        <v>0</v>
      </c>
      <c r="AD155" s="166">
        <f t="shared" si="27"/>
        <v>0</v>
      </c>
      <c r="AE155" s="166">
        <f t="shared" si="28"/>
        <v>0</v>
      </c>
    </row>
    <row r="156" spans="3:31" x14ac:dyDescent="0.2">
      <c r="C156" s="297"/>
      <c r="D156" s="157"/>
      <c r="E156" s="158" t="s">
        <v>348</v>
      </c>
      <c r="F156" s="230" t="s">
        <v>349</v>
      </c>
      <c r="G156" s="3"/>
      <c r="H156" s="2"/>
      <c r="I156" s="2"/>
      <c r="J156" s="2"/>
      <c r="K156" s="2"/>
      <c r="L156" s="2"/>
      <c r="M156" s="2">
        <v>0</v>
      </c>
      <c r="N156" s="2">
        <v>0</v>
      </c>
      <c r="O156" s="129">
        <v>0</v>
      </c>
      <c r="P156" s="160"/>
      <c r="Q156" s="167" t="s">
        <v>321</v>
      </c>
      <c r="R156" s="168"/>
      <c r="S156" s="169">
        <v>82</v>
      </c>
      <c r="T156" s="170">
        <v>138.09</v>
      </c>
      <c r="U156" s="168">
        <v>262.10000000000002</v>
      </c>
      <c r="V156" s="171">
        <f t="shared" si="29"/>
        <v>138.09</v>
      </c>
      <c r="W156" s="166">
        <f t="shared" si="20"/>
        <v>0</v>
      </c>
      <c r="X156" s="166">
        <f t="shared" si="21"/>
        <v>0</v>
      </c>
      <c r="Y156" s="166">
        <f t="shared" si="22"/>
        <v>0</v>
      </c>
      <c r="Z156" s="166">
        <f t="shared" si="23"/>
        <v>0</v>
      </c>
      <c r="AA156" s="166">
        <f t="shared" si="24"/>
        <v>0</v>
      </c>
      <c r="AB156" s="166">
        <f t="shared" si="25"/>
        <v>0</v>
      </c>
      <c r="AC156" s="166">
        <f t="shared" si="26"/>
        <v>0</v>
      </c>
      <c r="AD156" s="166">
        <f t="shared" si="27"/>
        <v>0</v>
      </c>
      <c r="AE156" s="166">
        <f t="shared" si="28"/>
        <v>0</v>
      </c>
    </row>
    <row r="157" spans="3:31" x14ac:dyDescent="0.2">
      <c r="C157" s="297"/>
      <c r="D157" s="157"/>
      <c r="E157" s="158" t="s">
        <v>350</v>
      </c>
      <c r="F157" s="230" t="s">
        <v>351</v>
      </c>
      <c r="G157" s="3"/>
      <c r="H157" s="2"/>
      <c r="I157" s="2"/>
      <c r="J157" s="2"/>
      <c r="K157" s="2"/>
      <c r="L157" s="2"/>
      <c r="M157" s="2">
        <v>0</v>
      </c>
      <c r="N157" s="2">
        <v>0</v>
      </c>
      <c r="O157" s="129">
        <v>0</v>
      </c>
      <c r="P157" s="160"/>
      <c r="Q157" s="167" t="s">
        <v>321</v>
      </c>
      <c r="R157" s="168"/>
      <c r="S157" s="169">
        <v>82</v>
      </c>
      <c r="T157" s="170">
        <v>138.09</v>
      </c>
      <c r="U157" s="168">
        <v>262.10000000000002</v>
      </c>
      <c r="V157" s="171">
        <f t="shared" si="29"/>
        <v>138.09</v>
      </c>
      <c r="W157" s="166">
        <f t="shared" si="20"/>
        <v>0</v>
      </c>
      <c r="X157" s="166">
        <f t="shared" si="21"/>
        <v>0</v>
      </c>
      <c r="Y157" s="166">
        <f t="shared" si="22"/>
        <v>0</v>
      </c>
      <c r="Z157" s="166">
        <f t="shared" si="23"/>
        <v>0</v>
      </c>
      <c r="AA157" s="166">
        <f t="shared" si="24"/>
        <v>0</v>
      </c>
      <c r="AB157" s="166">
        <f t="shared" si="25"/>
        <v>0</v>
      </c>
      <c r="AC157" s="166">
        <f t="shared" si="26"/>
        <v>0</v>
      </c>
      <c r="AD157" s="166">
        <f t="shared" si="27"/>
        <v>0</v>
      </c>
      <c r="AE157" s="166">
        <f t="shared" si="28"/>
        <v>0</v>
      </c>
    </row>
    <row r="158" spans="3:31" x14ac:dyDescent="0.2">
      <c r="C158" s="297"/>
      <c r="D158" s="157"/>
      <c r="E158" s="158" t="s">
        <v>352</v>
      </c>
      <c r="F158" s="230" t="s">
        <v>353</v>
      </c>
      <c r="G158" s="3"/>
      <c r="H158" s="2"/>
      <c r="I158" s="2"/>
      <c r="J158" s="2"/>
      <c r="K158" s="2"/>
      <c r="L158" s="2"/>
      <c r="M158" s="2">
        <v>0</v>
      </c>
      <c r="N158" s="2">
        <v>0</v>
      </c>
      <c r="O158" s="129">
        <v>0</v>
      </c>
      <c r="P158" s="160"/>
      <c r="Q158" s="167" t="s">
        <v>321</v>
      </c>
      <c r="R158" s="168"/>
      <c r="S158" s="169">
        <v>82</v>
      </c>
      <c r="T158" s="170">
        <v>138.09</v>
      </c>
      <c r="U158" s="168">
        <v>262.10000000000002</v>
      </c>
      <c r="V158" s="171">
        <f t="shared" si="29"/>
        <v>138.09</v>
      </c>
      <c r="W158" s="166">
        <f t="shared" si="20"/>
        <v>0</v>
      </c>
      <c r="X158" s="166">
        <f t="shared" si="21"/>
        <v>0</v>
      </c>
      <c r="Y158" s="166">
        <f t="shared" si="22"/>
        <v>0</v>
      </c>
      <c r="Z158" s="166">
        <f t="shared" si="23"/>
        <v>0</v>
      </c>
      <c r="AA158" s="166">
        <f t="shared" si="24"/>
        <v>0</v>
      </c>
      <c r="AB158" s="166">
        <f t="shared" si="25"/>
        <v>0</v>
      </c>
      <c r="AC158" s="166">
        <f t="shared" si="26"/>
        <v>0</v>
      </c>
      <c r="AD158" s="166">
        <f t="shared" si="27"/>
        <v>0</v>
      </c>
      <c r="AE158" s="166">
        <f t="shared" si="28"/>
        <v>0</v>
      </c>
    </row>
    <row r="159" spans="3:31" x14ac:dyDescent="0.2">
      <c r="C159" s="297"/>
      <c r="D159" s="157"/>
      <c r="E159" s="158" t="s">
        <v>354</v>
      </c>
      <c r="F159" s="230" t="s">
        <v>355</v>
      </c>
      <c r="G159" s="3"/>
      <c r="H159" s="2"/>
      <c r="I159" s="2"/>
      <c r="J159" s="2"/>
      <c r="K159" s="2"/>
      <c r="L159" s="2"/>
      <c r="M159" s="2">
        <v>0</v>
      </c>
      <c r="N159" s="2">
        <v>0</v>
      </c>
      <c r="O159" s="129">
        <v>0</v>
      </c>
      <c r="P159" s="160"/>
      <c r="Q159" s="167" t="s">
        <v>321</v>
      </c>
      <c r="R159" s="168"/>
      <c r="S159" s="169">
        <v>82</v>
      </c>
      <c r="T159" s="170">
        <v>138.09</v>
      </c>
      <c r="U159" s="168">
        <v>262.10000000000002</v>
      </c>
      <c r="V159" s="171">
        <f t="shared" si="29"/>
        <v>138.09</v>
      </c>
      <c r="W159" s="166">
        <f t="shared" si="20"/>
        <v>0</v>
      </c>
      <c r="X159" s="166">
        <f t="shared" si="21"/>
        <v>0</v>
      </c>
      <c r="Y159" s="166">
        <f t="shared" si="22"/>
        <v>0</v>
      </c>
      <c r="Z159" s="166">
        <f t="shared" si="23"/>
        <v>0</v>
      </c>
      <c r="AA159" s="166">
        <f t="shared" si="24"/>
        <v>0</v>
      </c>
      <c r="AB159" s="166">
        <f t="shared" si="25"/>
        <v>0</v>
      </c>
      <c r="AC159" s="166">
        <f t="shared" si="26"/>
        <v>0</v>
      </c>
      <c r="AD159" s="166">
        <f t="shared" si="27"/>
        <v>0</v>
      </c>
      <c r="AE159" s="166">
        <f t="shared" si="28"/>
        <v>0</v>
      </c>
    </row>
    <row r="160" spans="3:31" x14ac:dyDescent="0.2">
      <c r="C160" s="297">
        <v>5.2</v>
      </c>
      <c r="D160" s="157"/>
      <c r="E160" s="158" t="s">
        <v>356</v>
      </c>
      <c r="F160" s="230" t="s">
        <v>357</v>
      </c>
      <c r="G160" s="1"/>
      <c r="H160" s="2"/>
      <c r="I160" s="2"/>
      <c r="J160" s="2"/>
      <c r="K160" s="2"/>
      <c r="L160" s="2"/>
      <c r="M160" s="2">
        <v>0</v>
      </c>
      <c r="N160" s="2">
        <v>0</v>
      </c>
      <c r="O160" s="129">
        <v>0</v>
      </c>
      <c r="P160" s="160"/>
      <c r="Q160" s="167" t="s">
        <v>321</v>
      </c>
      <c r="R160" s="168"/>
      <c r="S160" s="169">
        <v>82</v>
      </c>
      <c r="T160" s="170">
        <v>138.09</v>
      </c>
      <c r="U160" s="168">
        <v>262.10000000000002</v>
      </c>
      <c r="V160" s="171">
        <f t="shared" si="29"/>
        <v>138.09</v>
      </c>
      <c r="W160" s="166">
        <f t="shared" si="20"/>
        <v>0</v>
      </c>
      <c r="X160" s="166">
        <f t="shared" si="21"/>
        <v>0</v>
      </c>
      <c r="Y160" s="166">
        <f t="shared" si="22"/>
        <v>0</v>
      </c>
      <c r="Z160" s="166">
        <f t="shared" si="23"/>
        <v>0</v>
      </c>
      <c r="AA160" s="166">
        <f t="shared" si="24"/>
        <v>0</v>
      </c>
      <c r="AB160" s="166">
        <f t="shared" si="25"/>
        <v>0</v>
      </c>
      <c r="AC160" s="166">
        <f t="shared" si="26"/>
        <v>0</v>
      </c>
      <c r="AD160" s="166">
        <f t="shared" si="27"/>
        <v>0</v>
      </c>
      <c r="AE160" s="166">
        <f t="shared" si="28"/>
        <v>0</v>
      </c>
    </row>
    <row r="161" spans="3:31" x14ac:dyDescent="0.2">
      <c r="C161" s="297"/>
      <c r="D161" s="157"/>
      <c r="E161" s="158" t="s">
        <v>358</v>
      </c>
      <c r="F161" s="230" t="s">
        <v>359</v>
      </c>
      <c r="G161" s="1"/>
      <c r="H161" s="2"/>
      <c r="I161" s="2"/>
      <c r="J161" s="2"/>
      <c r="K161" s="2"/>
      <c r="L161" s="2"/>
      <c r="M161" s="2">
        <v>0</v>
      </c>
      <c r="N161" s="2">
        <v>0</v>
      </c>
      <c r="O161" s="129">
        <v>0</v>
      </c>
      <c r="P161" s="160"/>
      <c r="Q161" s="167" t="s">
        <v>321</v>
      </c>
      <c r="R161" s="168"/>
      <c r="S161" s="169">
        <v>82</v>
      </c>
      <c r="T161" s="170">
        <v>138.09</v>
      </c>
      <c r="U161" s="168">
        <v>262.10000000000002</v>
      </c>
      <c r="V161" s="171">
        <f t="shared" si="29"/>
        <v>138.09</v>
      </c>
      <c r="W161" s="166">
        <f t="shared" si="20"/>
        <v>0</v>
      </c>
      <c r="X161" s="166">
        <f t="shared" si="21"/>
        <v>0</v>
      </c>
      <c r="Y161" s="166">
        <f t="shared" si="22"/>
        <v>0</v>
      </c>
      <c r="Z161" s="166">
        <f t="shared" si="23"/>
        <v>0</v>
      </c>
      <c r="AA161" s="166">
        <f t="shared" si="24"/>
        <v>0</v>
      </c>
      <c r="AB161" s="166">
        <f t="shared" si="25"/>
        <v>0</v>
      </c>
      <c r="AC161" s="166">
        <f t="shared" si="26"/>
        <v>0</v>
      </c>
      <c r="AD161" s="166">
        <f t="shared" si="27"/>
        <v>0</v>
      </c>
      <c r="AE161" s="166">
        <f t="shared" si="28"/>
        <v>0</v>
      </c>
    </row>
    <row r="162" spans="3:31" x14ac:dyDescent="0.2">
      <c r="C162" s="297">
        <v>5.0999999999999996</v>
      </c>
      <c r="D162" s="157"/>
      <c r="E162" s="158" t="s">
        <v>360</v>
      </c>
      <c r="F162" s="230" t="s">
        <v>361</v>
      </c>
      <c r="G162" s="1"/>
      <c r="H162" s="2"/>
      <c r="I162" s="2"/>
      <c r="J162" s="2"/>
      <c r="K162" s="2"/>
      <c r="L162" s="2"/>
      <c r="M162" s="2">
        <v>0</v>
      </c>
      <c r="N162" s="2">
        <v>0</v>
      </c>
      <c r="O162" s="129">
        <v>0</v>
      </c>
      <c r="P162" s="160"/>
      <c r="Q162" s="167" t="s">
        <v>321</v>
      </c>
      <c r="R162" s="168"/>
      <c r="S162" s="169">
        <v>82</v>
      </c>
      <c r="T162" s="170">
        <v>138.09</v>
      </c>
      <c r="U162" s="168">
        <v>262.10000000000002</v>
      </c>
      <c r="V162" s="171">
        <f t="shared" si="29"/>
        <v>138.09</v>
      </c>
      <c r="W162" s="166">
        <f t="shared" si="20"/>
        <v>0</v>
      </c>
      <c r="X162" s="166">
        <f t="shared" si="21"/>
        <v>0</v>
      </c>
      <c r="Y162" s="166">
        <f t="shared" si="22"/>
        <v>0</v>
      </c>
      <c r="Z162" s="166">
        <f t="shared" si="23"/>
        <v>0</v>
      </c>
      <c r="AA162" s="166">
        <f t="shared" si="24"/>
        <v>0</v>
      </c>
      <c r="AB162" s="166">
        <f t="shared" si="25"/>
        <v>0</v>
      </c>
      <c r="AC162" s="166">
        <f t="shared" si="26"/>
        <v>0</v>
      </c>
      <c r="AD162" s="166">
        <f t="shared" si="27"/>
        <v>0</v>
      </c>
      <c r="AE162" s="166">
        <f t="shared" si="28"/>
        <v>0</v>
      </c>
    </row>
    <row r="163" spans="3:31" x14ac:dyDescent="0.2">
      <c r="C163" s="297"/>
      <c r="D163" s="157"/>
      <c r="E163" s="158" t="s">
        <v>362</v>
      </c>
      <c r="F163" s="230" t="s">
        <v>363</v>
      </c>
      <c r="G163" s="1"/>
      <c r="H163" s="2"/>
      <c r="I163" s="2"/>
      <c r="J163" s="2"/>
      <c r="K163" s="2"/>
      <c r="L163" s="2"/>
      <c r="M163" s="2">
        <v>0</v>
      </c>
      <c r="N163" s="2">
        <v>0</v>
      </c>
      <c r="O163" s="129">
        <v>0</v>
      </c>
      <c r="P163" s="160"/>
      <c r="Q163" s="167" t="s">
        <v>321</v>
      </c>
      <c r="R163" s="168"/>
      <c r="S163" s="169">
        <v>82</v>
      </c>
      <c r="T163" s="170">
        <v>138.09</v>
      </c>
      <c r="U163" s="168">
        <v>262.10000000000002</v>
      </c>
      <c r="V163" s="171">
        <f t="shared" si="29"/>
        <v>138.09</v>
      </c>
      <c r="W163" s="166">
        <f t="shared" si="20"/>
        <v>0</v>
      </c>
      <c r="X163" s="166">
        <f t="shared" si="21"/>
        <v>0</v>
      </c>
      <c r="Y163" s="166">
        <f t="shared" si="22"/>
        <v>0</v>
      </c>
      <c r="Z163" s="166">
        <f t="shared" si="23"/>
        <v>0</v>
      </c>
      <c r="AA163" s="166">
        <f t="shared" si="24"/>
        <v>0</v>
      </c>
      <c r="AB163" s="166">
        <f t="shared" si="25"/>
        <v>0</v>
      </c>
      <c r="AC163" s="166">
        <f t="shared" si="26"/>
        <v>0</v>
      </c>
      <c r="AD163" s="166">
        <f t="shared" si="27"/>
        <v>0</v>
      </c>
      <c r="AE163" s="166">
        <f t="shared" si="28"/>
        <v>0</v>
      </c>
    </row>
    <row r="164" spans="3:31" x14ac:dyDescent="0.2">
      <c r="C164" s="297"/>
      <c r="D164" s="157"/>
      <c r="E164" s="158" t="s">
        <v>364</v>
      </c>
      <c r="F164" s="230" t="s">
        <v>234</v>
      </c>
      <c r="G164" s="6"/>
      <c r="H164" s="2"/>
      <c r="I164" s="2"/>
      <c r="J164" s="2"/>
      <c r="K164" s="2"/>
      <c r="L164" s="2"/>
      <c r="M164" s="2">
        <v>0</v>
      </c>
      <c r="N164" s="2">
        <v>0</v>
      </c>
      <c r="O164" s="129">
        <v>0</v>
      </c>
      <c r="P164" s="160"/>
      <c r="Q164" s="167" t="s">
        <v>321</v>
      </c>
      <c r="R164" s="168"/>
      <c r="S164" s="169">
        <v>82</v>
      </c>
      <c r="T164" s="170">
        <v>138.09</v>
      </c>
      <c r="U164" s="168">
        <v>262.10000000000002</v>
      </c>
      <c r="V164" s="171">
        <f t="shared" si="29"/>
        <v>138.09</v>
      </c>
      <c r="W164" s="166">
        <f t="shared" si="20"/>
        <v>0</v>
      </c>
      <c r="X164" s="166">
        <f t="shared" si="21"/>
        <v>0</v>
      </c>
      <c r="Y164" s="166">
        <f t="shared" si="22"/>
        <v>0</v>
      </c>
      <c r="Z164" s="166">
        <f t="shared" si="23"/>
        <v>0</v>
      </c>
      <c r="AA164" s="166">
        <f t="shared" si="24"/>
        <v>0</v>
      </c>
      <c r="AB164" s="166">
        <f t="shared" si="25"/>
        <v>0</v>
      </c>
      <c r="AC164" s="166">
        <f t="shared" si="26"/>
        <v>0</v>
      </c>
      <c r="AD164" s="166">
        <f t="shared" si="27"/>
        <v>0</v>
      </c>
      <c r="AE164" s="166">
        <f t="shared" si="28"/>
        <v>0</v>
      </c>
    </row>
    <row r="165" spans="3:31" x14ac:dyDescent="0.2">
      <c r="C165" s="297">
        <v>5.3</v>
      </c>
      <c r="D165" s="157"/>
      <c r="E165" s="158" t="s">
        <v>365</v>
      </c>
      <c r="F165" s="230" t="s">
        <v>366</v>
      </c>
      <c r="G165" s="1"/>
      <c r="H165" s="2"/>
      <c r="I165" s="2"/>
      <c r="J165" s="2"/>
      <c r="K165" s="2"/>
      <c r="L165" s="2"/>
      <c r="M165" s="2">
        <v>0</v>
      </c>
      <c r="N165" s="2">
        <v>0</v>
      </c>
      <c r="O165" s="129">
        <v>0</v>
      </c>
      <c r="P165" s="160"/>
      <c r="Q165" s="167" t="s">
        <v>321</v>
      </c>
      <c r="R165" s="168"/>
      <c r="S165" s="169">
        <v>82</v>
      </c>
      <c r="T165" s="170">
        <v>138.09</v>
      </c>
      <c r="U165" s="168">
        <v>262.10000000000002</v>
      </c>
      <c r="V165" s="171">
        <f t="shared" si="29"/>
        <v>138.09</v>
      </c>
      <c r="W165" s="166">
        <f t="shared" si="20"/>
        <v>0</v>
      </c>
      <c r="X165" s="166">
        <f t="shared" si="21"/>
        <v>0</v>
      </c>
      <c r="Y165" s="166">
        <f t="shared" si="22"/>
        <v>0</v>
      </c>
      <c r="Z165" s="166">
        <f t="shared" si="23"/>
        <v>0</v>
      </c>
      <c r="AA165" s="166">
        <f t="shared" si="24"/>
        <v>0</v>
      </c>
      <c r="AB165" s="166">
        <f t="shared" si="25"/>
        <v>0</v>
      </c>
      <c r="AC165" s="166">
        <f t="shared" si="26"/>
        <v>0</v>
      </c>
      <c r="AD165" s="166">
        <f t="shared" si="27"/>
        <v>0</v>
      </c>
      <c r="AE165" s="166">
        <f t="shared" si="28"/>
        <v>0</v>
      </c>
    </row>
    <row r="166" spans="3:31" x14ac:dyDescent="0.2">
      <c r="C166" s="297"/>
      <c r="D166" s="157"/>
      <c r="E166" s="158" t="s">
        <v>367</v>
      </c>
      <c r="F166" s="230" t="s">
        <v>368</v>
      </c>
      <c r="G166" s="1"/>
      <c r="H166" s="2"/>
      <c r="I166" s="2"/>
      <c r="J166" s="2"/>
      <c r="K166" s="2"/>
      <c r="L166" s="2"/>
      <c r="M166" s="2">
        <v>0</v>
      </c>
      <c r="N166" s="2">
        <v>0</v>
      </c>
      <c r="O166" s="129">
        <v>0</v>
      </c>
      <c r="P166" s="160"/>
      <c r="Q166" s="167" t="s">
        <v>321</v>
      </c>
      <c r="R166" s="168"/>
      <c r="S166" s="169">
        <v>82</v>
      </c>
      <c r="T166" s="170">
        <v>138.09</v>
      </c>
      <c r="U166" s="168">
        <v>262.10000000000002</v>
      </c>
      <c r="V166" s="171">
        <f t="shared" si="29"/>
        <v>138.09</v>
      </c>
      <c r="W166" s="166">
        <f t="shared" si="20"/>
        <v>0</v>
      </c>
      <c r="X166" s="166">
        <f t="shared" si="21"/>
        <v>0</v>
      </c>
      <c r="Y166" s="166">
        <f t="shared" si="22"/>
        <v>0</v>
      </c>
      <c r="Z166" s="166">
        <f t="shared" si="23"/>
        <v>0</v>
      </c>
      <c r="AA166" s="166">
        <f t="shared" si="24"/>
        <v>0</v>
      </c>
      <c r="AB166" s="166">
        <f t="shared" si="25"/>
        <v>0</v>
      </c>
      <c r="AC166" s="166">
        <f t="shared" si="26"/>
        <v>0</v>
      </c>
      <c r="AD166" s="166">
        <f t="shared" si="27"/>
        <v>0</v>
      </c>
      <c r="AE166" s="166">
        <f t="shared" si="28"/>
        <v>0</v>
      </c>
    </row>
    <row r="167" spans="3:31" x14ac:dyDescent="0.2">
      <c r="C167" s="297"/>
      <c r="D167" s="157"/>
      <c r="E167" s="158" t="s">
        <v>369</v>
      </c>
      <c r="F167" s="230" t="s">
        <v>370</v>
      </c>
      <c r="G167" s="3"/>
      <c r="H167" s="2"/>
      <c r="I167" s="2"/>
      <c r="J167" s="2"/>
      <c r="K167" s="2"/>
      <c r="L167" s="2"/>
      <c r="M167" s="2">
        <v>0</v>
      </c>
      <c r="N167" s="2">
        <v>0</v>
      </c>
      <c r="O167" s="129">
        <v>0</v>
      </c>
      <c r="P167" s="160"/>
      <c r="Q167" s="167" t="s">
        <v>321</v>
      </c>
      <c r="R167" s="168"/>
      <c r="S167" s="169">
        <v>82</v>
      </c>
      <c r="T167" s="170">
        <v>138.09</v>
      </c>
      <c r="U167" s="168">
        <v>262.10000000000002</v>
      </c>
      <c r="V167" s="171">
        <f t="shared" si="29"/>
        <v>138.09</v>
      </c>
      <c r="W167" s="166">
        <f t="shared" si="20"/>
        <v>0</v>
      </c>
      <c r="X167" s="166">
        <f t="shared" si="21"/>
        <v>0</v>
      </c>
      <c r="Y167" s="166">
        <f t="shared" si="22"/>
        <v>0</v>
      </c>
      <c r="Z167" s="166">
        <f t="shared" si="23"/>
        <v>0</v>
      </c>
      <c r="AA167" s="166">
        <f t="shared" si="24"/>
        <v>0</v>
      </c>
      <c r="AB167" s="166">
        <f t="shared" si="25"/>
        <v>0</v>
      </c>
      <c r="AC167" s="166">
        <f t="shared" si="26"/>
        <v>0</v>
      </c>
      <c r="AD167" s="166">
        <f t="shared" si="27"/>
        <v>0</v>
      </c>
      <c r="AE167" s="166">
        <f t="shared" si="28"/>
        <v>0</v>
      </c>
    </row>
    <row r="168" spans="3:31" x14ac:dyDescent="0.2">
      <c r="C168" s="297"/>
      <c r="D168" s="157"/>
      <c r="E168" s="158" t="s">
        <v>371</v>
      </c>
      <c r="F168" s="230" t="s">
        <v>372</v>
      </c>
      <c r="G168" s="3"/>
      <c r="H168" s="2"/>
      <c r="I168" s="2"/>
      <c r="J168" s="2"/>
      <c r="K168" s="2"/>
      <c r="L168" s="2"/>
      <c r="M168" s="2">
        <v>0</v>
      </c>
      <c r="N168" s="2">
        <v>0</v>
      </c>
      <c r="O168" s="129">
        <v>0</v>
      </c>
      <c r="P168" s="160"/>
      <c r="Q168" s="167" t="s">
        <v>321</v>
      </c>
      <c r="R168" s="168"/>
      <c r="S168" s="169">
        <v>82</v>
      </c>
      <c r="T168" s="170">
        <v>138.09</v>
      </c>
      <c r="U168" s="168">
        <v>262.10000000000002</v>
      </c>
      <c r="V168" s="171">
        <f t="shared" si="29"/>
        <v>138.09</v>
      </c>
      <c r="W168" s="166">
        <f t="shared" si="20"/>
        <v>0</v>
      </c>
      <c r="X168" s="166">
        <f t="shared" si="21"/>
        <v>0</v>
      </c>
      <c r="Y168" s="166">
        <f t="shared" si="22"/>
        <v>0</v>
      </c>
      <c r="Z168" s="166">
        <f t="shared" si="23"/>
        <v>0</v>
      </c>
      <c r="AA168" s="166">
        <f t="shared" si="24"/>
        <v>0</v>
      </c>
      <c r="AB168" s="166">
        <f t="shared" si="25"/>
        <v>0</v>
      </c>
      <c r="AC168" s="166">
        <f t="shared" si="26"/>
        <v>0</v>
      </c>
      <c r="AD168" s="166">
        <f t="shared" si="27"/>
        <v>0</v>
      </c>
      <c r="AE168" s="166">
        <f t="shared" si="28"/>
        <v>0</v>
      </c>
    </row>
    <row r="169" spans="3:31" x14ac:dyDescent="0.2">
      <c r="C169" s="297">
        <v>5.4</v>
      </c>
      <c r="D169" s="157"/>
      <c r="E169" s="158" t="s">
        <v>373</v>
      </c>
      <c r="F169" s="230" t="s">
        <v>216</v>
      </c>
      <c r="G169" s="3"/>
      <c r="H169" s="2"/>
      <c r="I169" s="2"/>
      <c r="J169" s="2"/>
      <c r="K169" s="2"/>
      <c r="L169" s="2"/>
      <c r="M169" s="2">
        <v>0</v>
      </c>
      <c r="N169" s="2">
        <v>0</v>
      </c>
      <c r="O169" s="129">
        <v>0</v>
      </c>
      <c r="P169" s="160"/>
      <c r="Q169" s="167" t="s">
        <v>321</v>
      </c>
      <c r="R169" s="168"/>
      <c r="S169" s="169">
        <v>82</v>
      </c>
      <c r="T169" s="170">
        <v>138.09</v>
      </c>
      <c r="U169" s="168">
        <v>262.10000000000002</v>
      </c>
      <c r="V169" s="171">
        <f t="shared" si="29"/>
        <v>138.09</v>
      </c>
      <c r="W169" s="166">
        <f t="shared" si="20"/>
        <v>0</v>
      </c>
      <c r="X169" s="166">
        <f t="shared" si="21"/>
        <v>0</v>
      </c>
      <c r="Y169" s="166">
        <f t="shared" si="22"/>
        <v>0</v>
      </c>
      <c r="Z169" s="166">
        <f t="shared" si="23"/>
        <v>0</v>
      </c>
      <c r="AA169" s="166">
        <f t="shared" si="24"/>
        <v>0</v>
      </c>
      <c r="AB169" s="166">
        <f t="shared" si="25"/>
        <v>0</v>
      </c>
      <c r="AC169" s="166">
        <f t="shared" si="26"/>
        <v>0</v>
      </c>
      <c r="AD169" s="166">
        <f t="shared" si="27"/>
        <v>0</v>
      </c>
      <c r="AE169" s="166">
        <f t="shared" si="28"/>
        <v>0</v>
      </c>
    </row>
    <row r="170" spans="3:31" x14ac:dyDescent="0.2">
      <c r="C170" s="297"/>
      <c r="D170" s="157"/>
      <c r="E170" s="158" t="s">
        <v>374</v>
      </c>
      <c r="F170" s="230" t="s">
        <v>218</v>
      </c>
      <c r="G170" s="1"/>
      <c r="H170" s="2"/>
      <c r="I170" s="2"/>
      <c r="J170" s="2"/>
      <c r="K170" s="2"/>
      <c r="L170" s="2"/>
      <c r="M170" s="2">
        <v>0</v>
      </c>
      <c r="N170" s="2">
        <v>0</v>
      </c>
      <c r="O170" s="129">
        <v>0</v>
      </c>
      <c r="P170" s="160"/>
      <c r="Q170" s="167" t="s">
        <v>321</v>
      </c>
      <c r="R170" s="168"/>
      <c r="S170" s="169">
        <v>82</v>
      </c>
      <c r="T170" s="170">
        <v>138.09</v>
      </c>
      <c r="U170" s="168">
        <v>262.10000000000002</v>
      </c>
      <c r="V170" s="171">
        <f t="shared" si="29"/>
        <v>138.09</v>
      </c>
      <c r="W170" s="166">
        <f t="shared" si="20"/>
        <v>0</v>
      </c>
      <c r="X170" s="166">
        <f t="shared" si="21"/>
        <v>0</v>
      </c>
      <c r="Y170" s="166">
        <f t="shared" si="22"/>
        <v>0</v>
      </c>
      <c r="Z170" s="166">
        <f t="shared" si="23"/>
        <v>0</v>
      </c>
      <c r="AA170" s="166">
        <f t="shared" si="24"/>
        <v>0</v>
      </c>
      <c r="AB170" s="166">
        <f t="shared" si="25"/>
        <v>0</v>
      </c>
      <c r="AC170" s="166">
        <f t="shared" si="26"/>
        <v>0</v>
      </c>
      <c r="AD170" s="166">
        <f t="shared" si="27"/>
        <v>0</v>
      </c>
      <c r="AE170" s="166">
        <f t="shared" si="28"/>
        <v>0</v>
      </c>
    </row>
    <row r="171" spans="3:31" x14ac:dyDescent="0.2">
      <c r="C171" s="297"/>
      <c r="D171" s="157"/>
      <c r="E171" s="158" t="s">
        <v>375</v>
      </c>
      <c r="F171" s="230" t="s">
        <v>220</v>
      </c>
      <c r="G171" s="3"/>
      <c r="H171" s="2"/>
      <c r="I171" s="2"/>
      <c r="J171" s="2"/>
      <c r="K171" s="2"/>
      <c r="L171" s="2"/>
      <c r="M171" s="2">
        <v>0</v>
      </c>
      <c r="N171" s="2">
        <v>0</v>
      </c>
      <c r="O171" s="129">
        <v>0</v>
      </c>
      <c r="P171" s="160"/>
      <c r="Q171" s="167" t="s">
        <v>321</v>
      </c>
      <c r="R171" s="168"/>
      <c r="S171" s="169">
        <v>82</v>
      </c>
      <c r="T171" s="170">
        <v>138.09</v>
      </c>
      <c r="U171" s="168">
        <v>262.10000000000002</v>
      </c>
      <c r="V171" s="171">
        <f t="shared" si="29"/>
        <v>138.09</v>
      </c>
      <c r="W171" s="166">
        <f t="shared" si="20"/>
        <v>0</v>
      </c>
      <c r="X171" s="166">
        <f t="shared" si="21"/>
        <v>0</v>
      </c>
      <c r="Y171" s="166">
        <f t="shared" si="22"/>
        <v>0</v>
      </c>
      <c r="Z171" s="166">
        <f t="shared" si="23"/>
        <v>0</v>
      </c>
      <c r="AA171" s="166">
        <f t="shared" si="24"/>
        <v>0</v>
      </c>
      <c r="AB171" s="166">
        <f t="shared" si="25"/>
        <v>0</v>
      </c>
      <c r="AC171" s="166">
        <f t="shared" si="26"/>
        <v>0</v>
      </c>
      <c r="AD171" s="166">
        <f t="shared" si="27"/>
        <v>0</v>
      </c>
      <c r="AE171" s="166">
        <f t="shared" si="28"/>
        <v>0</v>
      </c>
    </row>
    <row r="172" spans="3:31" x14ac:dyDescent="0.2">
      <c r="C172" s="297"/>
      <c r="D172" s="157"/>
      <c r="E172" s="158" t="s">
        <v>376</v>
      </c>
      <c r="F172" s="230" t="s">
        <v>222</v>
      </c>
      <c r="G172" s="3"/>
      <c r="H172" s="2"/>
      <c r="I172" s="2"/>
      <c r="J172" s="2"/>
      <c r="K172" s="2"/>
      <c r="L172" s="2"/>
      <c r="M172" s="2">
        <v>0</v>
      </c>
      <c r="N172" s="2">
        <v>0</v>
      </c>
      <c r="O172" s="129">
        <v>0</v>
      </c>
      <c r="P172" s="160"/>
      <c r="Q172" s="167" t="s">
        <v>321</v>
      </c>
      <c r="R172" s="168"/>
      <c r="S172" s="169">
        <v>82</v>
      </c>
      <c r="T172" s="170">
        <v>138.09</v>
      </c>
      <c r="U172" s="168">
        <v>262.10000000000002</v>
      </c>
      <c r="V172" s="171">
        <f t="shared" si="29"/>
        <v>138.09</v>
      </c>
      <c r="W172" s="166">
        <f t="shared" si="20"/>
        <v>0</v>
      </c>
      <c r="X172" s="166">
        <f t="shared" si="21"/>
        <v>0</v>
      </c>
      <c r="Y172" s="166">
        <f t="shared" si="22"/>
        <v>0</v>
      </c>
      <c r="Z172" s="166">
        <f t="shared" si="23"/>
        <v>0</v>
      </c>
      <c r="AA172" s="166">
        <f t="shared" si="24"/>
        <v>0</v>
      </c>
      <c r="AB172" s="166">
        <f t="shared" si="25"/>
        <v>0</v>
      </c>
      <c r="AC172" s="166">
        <f t="shared" si="26"/>
        <v>0</v>
      </c>
      <c r="AD172" s="166">
        <f t="shared" si="27"/>
        <v>0</v>
      </c>
      <c r="AE172" s="166">
        <f t="shared" si="28"/>
        <v>0</v>
      </c>
    </row>
    <row r="173" spans="3:31" ht="12.75" thickBot="1" x14ac:dyDescent="0.25">
      <c r="C173" s="297"/>
      <c r="D173" s="157"/>
      <c r="E173" s="158" t="s">
        <v>377</v>
      </c>
      <c r="F173" s="230" t="s">
        <v>228</v>
      </c>
      <c r="G173" s="3"/>
      <c r="H173" s="2"/>
      <c r="I173" s="2"/>
      <c r="J173" s="2"/>
      <c r="K173" s="2"/>
      <c r="L173" s="2"/>
      <c r="M173" s="2">
        <v>0</v>
      </c>
      <c r="N173" s="2">
        <v>0</v>
      </c>
      <c r="O173" s="129">
        <v>0</v>
      </c>
      <c r="P173" s="160"/>
      <c r="Q173" s="201" t="s">
        <v>321</v>
      </c>
      <c r="R173" s="184"/>
      <c r="S173" s="185">
        <v>82</v>
      </c>
      <c r="T173" s="186">
        <v>138.09</v>
      </c>
      <c r="U173" s="184">
        <v>262.10000000000002</v>
      </c>
      <c r="V173" s="187">
        <f t="shared" si="29"/>
        <v>138.09</v>
      </c>
      <c r="W173" s="166">
        <f t="shared" si="20"/>
        <v>0</v>
      </c>
      <c r="X173" s="166">
        <f t="shared" si="21"/>
        <v>0</v>
      </c>
      <c r="Y173" s="166">
        <f t="shared" si="22"/>
        <v>0</v>
      </c>
      <c r="Z173" s="166">
        <f t="shared" si="23"/>
        <v>0</v>
      </c>
      <c r="AA173" s="166">
        <f t="shared" si="24"/>
        <v>0</v>
      </c>
      <c r="AB173" s="166">
        <f t="shared" si="25"/>
        <v>0</v>
      </c>
      <c r="AC173" s="166">
        <f t="shared" si="26"/>
        <v>0</v>
      </c>
      <c r="AD173" s="166">
        <f t="shared" si="27"/>
        <v>0</v>
      </c>
      <c r="AE173" s="166">
        <f t="shared" si="28"/>
        <v>0</v>
      </c>
    </row>
    <row r="174" spans="3:31" ht="12.75" hidden="1" thickBot="1" x14ac:dyDescent="0.25">
      <c r="C174" s="297"/>
      <c r="F174" s="173" t="s">
        <v>511</v>
      </c>
      <c r="G174" s="3"/>
      <c r="H174" s="2"/>
      <c r="I174" s="2"/>
      <c r="J174" s="2"/>
      <c r="K174" s="2"/>
      <c r="L174" s="2"/>
      <c r="M174" s="2">
        <v>0</v>
      </c>
      <c r="N174" s="2">
        <v>0</v>
      </c>
      <c r="O174" s="129">
        <v>0</v>
      </c>
      <c r="P174" s="160"/>
      <c r="Q174" s="292" t="s">
        <v>511</v>
      </c>
      <c r="R174" s="293"/>
      <c r="S174" s="216"/>
      <c r="T174" s="217"/>
      <c r="U174" s="215"/>
      <c r="V174" s="218">
        <f t="shared" si="29"/>
        <v>0</v>
      </c>
      <c r="W174" s="166">
        <f t="shared" si="20"/>
        <v>0</v>
      </c>
      <c r="X174" s="166">
        <f t="shared" si="21"/>
        <v>0</v>
      </c>
      <c r="Y174" s="166">
        <f t="shared" si="22"/>
        <v>0</v>
      </c>
      <c r="Z174" s="166">
        <f t="shared" si="23"/>
        <v>0</v>
      </c>
      <c r="AA174" s="166">
        <f t="shared" si="24"/>
        <v>0</v>
      </c>
      <c r="AB174" s="166">
        <f t="shared" si="25"/>
        <v>0</v>
      </c>
      <c r="AC174" s="166">
        <f t="shared" si="26"/>
        <v>0</v>
      </c>
      <c r="AD174" s="166">
        <f t="shared" si="27"/>
        <v>0</v>
      </c>
      <c r="AE174" s="166">
        <f t="shared" si="28"/>
        <v>0</v>
      </c>
    </row>
    <row r="175" spans="3:31" x14ac:dyDescent="0.2">
      <c r="C175" s="297">
        <v>6.1</v>
      </c>
      <c r="D175" s="157" t="s">
        <v>392</v>
      </c>
      <c r="E175" s="158" t="s">
        <v>393</v>
      </c>
      <c r="F175" s="172" t="s">
        <v>394</v>
      </c>
      <c r="G175" s="3">
        <v>2370</v>
      </c>
      <c r="H175" s="2">
        <v>1419</v>
      </c>
      <c r="I175" s="2">
        <v>1382</v>
      </c>
      <c r="J175" s="2">
        <v>2054</v>
      </c>
      <c r="K175" s="2">
        <v>2222</v>
      </c>
      <c r="L175" s="2">
        <v>2300</v>
      </c>
      <c r="M175" s="2">
        <v>2346</v>
      </c>
      <c r="N175" s="2">
        <v>2392.92</v>
      </c>
      <c r="O175" s="129">
        <v>2440.7784000000001</v>
      </c>
      <c r="P175" s="160"/>
      <c r="Q175" s="161" t="s">
        <v>395</v>
      </c>
      <c r="R175" s="162">
        <v>2</v>
      </c>
      <c r="S175" s="163">
        <v>2</v>
      </c>
      <c r="T175" s="164">
        <v>2</v>
      </c>
      <c r="U175" s="162">
        <v>2</v>
      </c>
      <c r="V175" s="165">
        <f t="shared" si="29"/>
        <v>2</v>
      </c>
      <c r="W175" s="166">
        <f t="shared" si="20"/>
        <v>4740</v>
      </c>
      <c r="X175" s="166">
        <f t="shared" si="21"/>
        <v>2838</v>
      </c>
      <c r="Y175" s="166">
        <f t="shared" si="22"/>
        <v>2764</v>
      </c>
      <c r="Z175" s="166">
        <f t="shared" si="23"/>
        <v>4108</v>
      </c>
      <c r="AA175" s="166">
        <f t="shared" si="24"/>
        <v>4444</v>
      </c>
      <c r="AB175" s="166">
        <f t="shared" si="25"/>
        <v>4600</v>
      </c>
      <c r="AC175" s="166">
        <f t="shared" si="26"/>
        <v>4692</v>
      </c>
      <c r="AD175" s="166">
        <f t="shared" si="27"/>
        <v>4785.84</v>
      </c>
      <c r="AE175" s="166">
        <f t="shared" si="28"/>
        <v>4881.5568000000003</v>
      </c>
    </row>
    <row r="176" spans="3:31" x14ac:dyDescent="0.2">
      <c r="C176" s="297"/>
      <c r="D176" s="157"/>
      <c r="E176" s="158" t="s">
        <v>396</v>
      </c>
      <c r="F176" s="231" t="s">
        <v>397</v>
      </c>
      <c r="G176" s="3"/>
      <c r="H176" s="2"/>
      <c r="I176" s="2"/>
      <c r="J176" s="2"/>
      <c r="K176" s="2"/>
      <c r="L176" s="2"/>
      <c r="M176" s="2">
        <v>0</v>
      </c>
      <c r="N176" s="2">
        <v>0</v>
      </c>
      <c r="O176" s="129">
        <v>0</v>
      </c>
      <c r="P176" s="160"/>
      <c r="Q176" s="167" t="s">
        <v>381</v>
      </c>
      <c r="R176" s="168"/>
      <c r="S176" s="169">
        <v>1.98</v>
      </c>
      <c r="T176" s="170">
        <v>3.1</v>
      </c>
      <c r="U176" s="168">
        <v>6.98</v>
      </c>
      <c r="V176" s="171">
        <f t="shared" si="29"/>
        <v>3.1</v>
      </c>
      <c r="W176" s="166">
        <f t="shared" si="20"/>
        <v>0</v>
      </c>
      <c r="X176" s="166">
        <f t="shared" si="21"/>
        <v>0</v>
      </c>
      <c r="Y176" s="166">
        <f t="shared" si="22"/>
        <v>0</v>
      </c>
      <c r="Z176" s="166">
        <f t="shared" si="23"/>
        <v>0</v>
      </c>
      <c r="AA176" s="166">
        <f t="shared" si="24"/>
        <v>0</v>
      </c>
      <c r="AB176" s="166">
        <f t="shared" si="25"/>
        <v>0</v>
      </c>
      <c r="AC176" s="166">
        <f t="shared" si="26"/>
        <v>0</v>
      </c>
      <c r="AD176" s="166">
        <f t="shared" si="27"/>
        <v>0</v>
      </c>
      <c r="AE176" s="166">
        <f t="shared" si="28"/>
        <v>0</v>
      </c>
    </row>
    <row r="177" spans="3:31" x14ac:dyDescent="0.2">
      <c r="C177" s="297"/>
      <c r="D177" s="157"/>
      <c r="E177" s="158" t="s">
        <v>398</v>
      </c>
      <c r="F177" s="231" t="s">
        <v>399</v>
      </c>
      <c r="G177" s="3"/>
      <c r="H177" s="2"/>
      <c r="I177" s="2"/>
      <c r="J177" s="2"/>
      <c r="K177" s="2"/>
      <c r="L177" s="2"/>
      <c r="M177" s="2">
        <v>0</v>
      </c>
      <c r="N177" s="2">
        <v>0</v>
      </c>
      <c r="O177" s="129">
        <v>0</v>
      </c>
      <c r="P177" s="160"/>
      <c r="Q177" s="167" t="s">
        <v>381</v>
      </c>
      <c r="R177" s="168"/>
      <c r="S177" s="169">
        <v>1.98</v>
      </c>
      <c r="T177" s="170">
        <v>3.1</v>
      </c>
      <c r="U177" s="168">
        <v>6.98</v>
      </c>
      <c r="V177" s="171">
        <f t="shared" si="29"/>
        <v>3.1</v>
      </c>
      <c r="W177" s="166">
        <f t="shared" si="20"/>
        <v>0</v>
      </c>
      <c r="X177" s="166">
        <f t="shared" si="21"/>
        <v>0</v>
      </c>
      <c r="Y177" s="166">
        <f t="shared" si="22"/>
        <v>0</v>
      </c>
      <c r="Z177" s="166">
        <f t="shared" si="23"/>
        <v>0</v>
      </c>
      <c r="AA177" s="166">
        <f t="shared" si="24"/>
        <v>0</v>
      </c>
      <c r="AB177" s="166">
        <f t="shared" si="25"/>
        <v>0</v>
      </c>
      <c r="AC177" s="166">
        <f t="shared" si="26"/>
        <v>0</v>
      </c>
      <c r="AD177" s="166">
        <f t="shared" si="27"/>
        <v>0</v>
      </c>
      <c r="AE177" s="166">
        <f t="shared" si="28"/>
        <v>0</v>
      </c>
    </row>
    <row r="178" spans="3:31" ht="12.75" thickBot="1" x14ac:dyDescent="0.25">
      <c r="C178" s="297">
        <v>6.2</v>
      </c>
      <c r="D178" s="157"/>
      <c r="E178" s="158" t="s">
        <v>400</v>
      </c>
      <c r="F178" s="231" t="s">
        <v>401</v>
      </c>
      <c r="G178" s="1"/>
      <c r="H178" s="2"/>
      <c r="I178" s="2"/>
      <c r="J178" s="2"/>
      <c r="K178" s="2"/>
      <c r="L178" s="2"/>
      <c r="M178" s="2">
        <v>0</v>
      </c>
      <c r="N178" s="2">
        <v>0</v>
      </c>
      <c r="O178" s="129">
        <v>0</v>
      </c>
      <c r="P178" s="160"/>
      <c r="Q178" s="201" t="s">
        <v>381</v>
      </c>
      <c r="R178" s="184"/>
      <c r="S178" s="185">
        <v>1.98</v>
      </c>
      <c r="T178" s="186">
        <v>3.1</v>
      </c>
      <c r="U178" s="184">
        <v>6.98</v>
      </c>
      <c r="V178" s="187">
        <f t="shared" si="29"/>
        <v>3.1</v>
      </c>
      <c r="W178" s="166">
        <f t="shared" si="20"/>
        <v>0</v>
      </c>
      <c r="X178" s="166">
        <f t="shared" si="21"/>
        <v>0</v>
      </c>
      <c r="Y178" s="166">
        <f t="shared" si="22"/>
        <v>0</v>
      </c>
      <c r="Z178" s="166">
        <f t="shared" si="23"/>
        <v>0</v>
      </c>
      <c r="AA178" s="166">
        <f t="shared" si="24"/>
        <v>0</v>
      </c>
      <c r="AB178" s="166">
        <f t="shared" si="25"/>
        <v>0</v>
      </c>
      <c r="AC178" s="166">
        <f t="shared" si="26"/>
        <v>0</v>
      </c>
      <c r="AD178" s="166">
        <f t="shared" si="27"/>
        <v>0</v>
      </c>
      <c r="AE178" s="166">
        <f t="shared" si="28"/>
        <v>0</v>
      </c>
    </row>
    <row r="179" spans="3:31" ht="12.75" hidden="1" thickBot="1" x14ac:dyDescent="0.25">
      <c r="C179" s="297"/>
      <c r="F179" s="173" t="s">
        <v>512</v>
      </c>
      <c r="G179" s="1"/>
      <c r="H179" s="2"/>
      <c r="I179" s="2"/>
      <c r="J179" s="2"/>
      <c r="K179" s="2"/>
      <c r="L179" s="2"/>
      <c r="M179" s="2">
        <v>0</v>
      </c>
      <c r="N179" s="2">
        <v>0</v>
      </c>
      <c r="O179" s="129">
        <v>0</v>
      </c>
      <c r="P179" s="160"/>
      <c r="Q179" s="220" t="s">
        <v>512</v>
      </c>
      <c r="R179" s="221"/>
      <c r="S179" s="222"/>
      <c r="T179" s="223"/>
      <c r="U179" s="221"/>
      <c r="V179" s="224">
        <f t="shared" si="29"/>
        <v>0</v>
      </c>
      <c r="W179" s="166">
        <f t="shared" si="20"/>
        <v>0</v>
      </c>
      <c r="X179" s="166">
        <f t="shared" si="21"/>
        <v>0</v>
      </c>
      <c r="Y179" s="166">
        <f t="shared" si="22"/>
        <v>0</v>
      </c>
      <c r="Z179" s="166">
        <f t="shared" si="23"/>
        <v>0</v>
      </c>
      <c r="AA179" s="166">
        <f t="shared" si="24"/>
        <v>0</v>
      </c>
      <c r="AB179" s="166">
        <f t="shared" si="25"/>
        <v>0</v>
      </c>
      <c r="AC179" s="166">
        <f t="shared" si="26"/>
        <v>0</v>
      </c>
      <c r="AD179" s="166">
        <f t="shared" si="27"/>
        <v>0</v>
      </c>
      <c r="AE179" s="166">
        <f t="shared" si="28"/>
        <v>0</v>
      </c>
    </row>
    <row r="180" spans="3:31" x14ac:dyDescent="0.2">
      <c r="C180" s="297"/>
      <c r="D180" s="157" t="s">
        <v>384</v>
      </c>
      <c r="E180" s="158" t="s">
        <v>385</v>
      </c>
      <c r="F180" s="232" t="s">
        <v>386</v>
      </c>
      <c r="G180" s="3">
        <v>9052</v>
      </c>
      <c r="H180" s="2">
        <v>13478</v>
      </c>
      <c r="I180" s="2">
        <v>18685</v>
      </c>
      <c r="J180" s="2">
        <v>20815</v>
      </c>
      <c r="K180" s="2">
        <v>32894</v>
      </c>
      <c r="L180" s="2">
        <v>34000</v>
      </c>
      <c r="M180" s="2">
        <v>34680</v>
      </c>
      <c r="N180" s="2">
        <v>35373.599999999999</v>
      </c>
      <c r="O180" s="129">
        <v>36081.072</v>
      </c>
      <c r="P180" s="160"/>
      <c r="Q180" s="161" t="s">
        <v>387</v>
      </c>
      <c r="R180" s="162"/>
      <c r="S180" s="163">
        <v>4.7300000000000004</v>
      </c>
      <c r="T180" s="164">
        <v>6.51</v>
      </c>
      <c r="U180" s="162">
        <v>37.4</v>
      </c>
      <c r="V180" s="165">
        <f t="shared" si="29"/>
        <v>6.51</v>
      </c>
      <c r="W180" s="166">
        <f t="shared" si="20"/>
        <v>58928.52</v>
      </c>
      <c r="X180" s="166">
        <f t="shared" si="21"/>
        <v>87741.78</v>
      </c>
      <c r="Y180" s="166">
        <f t="shared" si="22"/>
        <v>121639.34999999999</v>
      </c>
      <c r="Z180" s="166">
        <f t="shared" si="23"/>
        <v>135505.65</v>
      </c>
      <c r="AA180" s="166">
        <f t="shared" si="24"/>
        <v>214139.94</v>
      </c>
      <c r="AB180" s="166">
        <f t="shared" si="25"/>
        <v>221340</v>
      </c>
      <c r="AC180" s="166">
        <f t="shared" si="26"/>
        <v>225766.8</v>
      </c>
      <c r="AD180" s="166">
        <f t="shared" si="27"/>
        <v>230282.13599999997</v>
      </c>
      <c r="AE180" s="166">
        <f t="shared" si="28"/>
        <v>234887.77872</v>
      </c>
    </row>
    <row r="181" spans="3:31" x14ac:dyDescent="0.2">
      <c r="C181" s="297"/>
      <c r="D181" s="157"/>
      <c r="E181" s="158" t="s">
        <v>388</v>
      </c>
      <c r="F181" s="232" t="s">
        <v>389</v>
      </c>
      <c r="G181" s="1">
        <v>2414</v>
      </c>
      <c r="H181" s="2">
        <v>2406</v>
      </c>
      <c r="I181" s="2">
        <v>2399</v>
      </c>
      <c r="J181" s="2">
        <v>1392</v>
      </c>
      <c r="K181" s="2">
        <v>3385</v>
      </c>
      <c r="L181" s="2">
        <v>4000</v>
      </c>
      <c r="M181" s="2">
        <v>4080</v>
      </c>
      <c r="N181" s="2">
        <v>4161.6000000000004</v>
      </c>
      <c r="O181" s="129">
        <v>4244.8320000000003</v>
      </c>
      <c r="P181" s="160"/>
      <c r="Q181" s="167" t="s">
        <v>387</v>
      </c>
      <c r="R181" s="168"/>
      <c r="S181" s="169">
        <v>4.7300000000000004</v>
      </c>
      <c r="T181" s="170">
        <v>6.51</v>
      </c>
      <c r="U181" s="168">
        <v>37.4</v>
      </c>
      <c r="V181" s="171">
        <f t="shared" si="29"/>
        <v>6.51</v>
      </c>
      <c r="W181" s="166">
        <f t="shared" si="20"/>
        <v>15715.14</v>
      </c>
      <c r="X181" s="166">
        <f t="shared" si="21"/>
        <v>15663.06</v>
      </c>
      <c r="Y181" s="166">
        <f t="shared" si="22"/>
        <v>15617.49</v>
      </c>
      <c r="Z181" s="166">
        <f t="shared" si="23"/>
        <v>9061.92</v>
      </c>
      <c r="AA181" s="166">
        <f t="shared" si="24"/>
        <v>22036.35</v>
      </c>
      <c r="AB181" s="166">
        <f t="shared" si="25"/>
        <v>26040</v>
      </c>
      <c r="AC181" s="166">
        <f t="shared" si="26"/>
        <v>26560.799999999999</v>
      </c>
      <c r="AD181" s="166">
        <f t="shared" si="27"/>
        <v>27092.016000000003</v>
      </c>
      <c r="AE181" s="166">
        <f t="shared" si="28"/>
        <v>27633.856320000003</v>
      </c>
    </row>
    <row r="182" spans="3:31" ht="12.75" thickBot="1" x14ac:dyDescent="0.25">
      <c r="C182" s="297"/>
      <c r="D182" s="157"/>
      <c r="E182" s="158" t="s">
        <v>390</v>
      </c>
      <c r="F182" s="172" t="s">
        <v>391</v>
      </c>
      <c r="G182" s="3"/>
      <c r="H182" s="2"/>
      <c r="I182" s="2"/>
      <c r="J182" s="2"/>
      <c r="K182" s="2"/>
      <c r="L182" s="2"/>
      <c r="M182" s="2">
        <v>0</v>
      </c>
      <c r="N182" s="2">
        <v>0</v>
      </c>
      <c r="O182" s="129">
        <v>0</v>
      </c>
      <c r="P182" s="160"/>
      <c r="Q182" s="201" t="s">
        <v>387</v>
      </c>
      <c r="R182" s="184"/>
      <c r="S182" s="185">
        <v>4.7300000000000004</v>
      </c>
      <c r="T182" s="186">
        <v>6.51</v>
      </c>
      <c r="U182" s="184">
        <v>37.4</v>
      </c>
      <c r="V182" s="187">
        <f t="shared" si="29"/>
        <v>6.51</v>
      </c>
      <c r="W182" s="166">
        <f t="shared" si="20"/>
        <v>0</v>
      </c>
      <c r="X182" s="166">
        <f t="shared" si="21"/>
        <v>0</v>
      </c>
      <c r="Y182" s="166">
        <f t="shared" si="22"/>
        <v>0</v>
      </c>
      <c r="Z182" s="166">
        <f t="shared" si="23"/>
        <v>0</v>
      </c>
      <c r="AA182" s="166">
        <f t="shared" si="24"/>
        <v>0</v>
      </c>
      <c r="AB182" s="166">
        <f t="shared" si="25"/>
        <v>0</v>
      </c>
      <c r="AC182" s="166">
        <f t="shared" si="26"/>
        <v>0</v>
      </c>
      <c r="AD182" s="166">
        <f t="shared" si="27"/>
        <v>0</v>
      </c>
      <c r="AE182" s="166">
        <f t="shared" si="28"/>
        <v>0</v>
      </c>
    </row>
    <row r="183" spans="3:31" ht="12.75" hidden="1" thickBot="1" x14ac:dyDescent="0.25">
      <c r="C183" s="157">
        <v>6.3</v>
      </c>
      <c r="F183" s="173" t="s">
        <v>513</v>
      </c>
      <c r="G183" s="3"/>
      <c r="H183" s="2"/>
      <c r="I183" s="2"/>
      <c r="J183" s="2"/>
      <c r="K183" s="2"/>
      <c r="L183" s="2"/>
      <c r="M183" s="2">
        <v>0</v>
      </c>
      <c r="N183" s="2">
        <v>0</v>
      </c>
      <c r="O183" s="129">
        <v>0</v>
      </c>
      <c r="P183" s="160"/>
      <c r="Q183" s="220" t="s">
        <v>513</v>
      </c>
      <c r="R183" s="221"/>
      <c r="S183" s="222"/>
      <c r="T183" s="223"/>
      <c r="U183" s="221"/>
      <c r="V183" s="224">
        <f t="shared" si="29"/>
        <v>0</v>
      </c>
      <c r="W183" s="166">
        <f t="shared" si="20"/>
        <v>0</v>
      </c>
      <c r="X183" s="166">
        <f t="shared" si="21"/>
        <v>0</v>
      </c>
      <c r="Y183" s="166">
        <f t="shared" si="22"/>
        <v>0</v>
      </c>
      <c r="Z183" s="166">
        <f t="shared" si="23"/>
        <v>0</v>
      </c>
      <c r="AA183" s="166">
        <f t="shared" si="24"/>
        <v>0</v>
      </c>
      <c r="AB183" s="166">
        <f t="shared" si="25"/>
        <v>0</v>
      </c>
      <c r="AC183" s="166">
        <f t="shared" si="26"/>
        <v>0</v>
      </c>
      <c r="AD183" s="166">
        <f t="shared" si="27"/>
        <v>0</v>
      </c>
      <c r="AE183" s="166">
        <f t="shared" si="28"/>
        <v>0</v>
      </c>
    </row>
    <row r="184" spans="3:31" x14ac:dyDescent="0.2">
      <c r="C184" s="157">
        <v>6.4</v>
      </c>
      <c r="D184" s="157" t="s">
        <v>378</v>
      </c>
      <c r="E184" s="158" t="s">
        <v>379</v>
      </c>
      <c r="F184" s="231" t="s">
        <v>380</v>
      </c>
      <c r="G184" s="1">
        <v>82170</v>
      </c>
      <c r="H184" s="2">
        <v>84183</v>
      </c>
      <c r="I184" s="2">
        <v>86568</v>
      </c>
      <c r="J184" s="2">
        <v>91913</v>
      </c>
      <c r="K184" s="2">
        <v>114843</v>
      </c>
      <c r="L184" s="2">
        <v>120000</v>
      </c>
      <c r="M184" s="2">
        <v>122400</v>
      </c>
      <c r="N184" s="2">
        <v>124848</v>
      </c>
      <c r="O184" s="129">
        <v>127344.96000000001</v>
      </c>
      <c r="P184" s="160"/>
      <c r="Q184" s="161" t="s">
        <v>381</v>
      </c>
      <c r="R184" s="162"/>
      <c r="S184" s="163">
        <v>1.98</v>
      </c>
      <c r="T184" s="164">
        <v>3.1</v>
      </c>
      <c r="U184" s="162">
        <v>6.98</v>
      </c>
      <c r="V184" s="165">
        <f t="shared" si="29"/>
        <v>3.1</v>
      </c>
      <c r="W184" s="166">
        <f t="shared" si="20"/>
        <v>254727</v>
      </c>
      <c r="X184" s="166">
        <f t="shared" si="21"/>
        <v>260967.30000000002</v>
      </c>
      <c r="Y184" s="166">
        <f t="shared" si="22"/>
        <v>268360.8</v>
      </c>
      <c r="Z184" s="166">
        <f t="shared" si="23"/>
        <v>284930.3</v>
      </c>
      <c r="AA184" s="166">
        <f t="shared" si="24"/>
        <v>356013.3</v>
      </c>
      <c r="AB184" s="166">
        <f t="shared" si="25"/>
        <v>372000</v>
      </c>
      <c r="AC184" s="166">
        <f t="shared" si="26"/>
        <v>379440</v>
      </c>
      <c r="AD184" s="166">
        <f t="shared" si="27"/>
        <v>387028.8</v>
      </c>
      <c r="AE184" s="166">
        <f t="shared" si="28"/>
        <v>394769.37600000005</v>
      </c>
    </row>
    <row r="185" spans="3:31" ht="12.75" thickBot="1" x14ac:dyDescent="0.25">
      <c r="C185" s="297">
        <v>6.5</v>
      </c>
      <c r="D185" s="157"/>
      <c r="E185" s="158" t="s">
        <v>382</v>
      </c>
      <c r="F185" s="233" t="s">
        <v>383</v>
      </c>
      <c r="G185" s="3">
        <v>22934</v>
      </c>
      <c r="H185" s="2">
        <v>26419</v>
      </c>
      <c r="I185" s="2">
        <v>25738</v>
      </c>
      <c r="J185" s="2">
        <v>26371</v>
      </c>
      <c r="K185" s="2">
        <v>32877</v>
      </c>
      <c r="L185" s="2">
        <v>35000</v>
      </c>
      <c r="M185" s="2">
        <v>35700</v>
      </c>
      <c r="N185" s="2">
        <v>36414</v>
      </c>
      <c r="O185" s="129">
        <v>37142.28</v>
      </c>
      <c r="P185" s="160"/>
      <c r="Q185" s="201" t="s">
        <v>381</v>
      </c>
      <c r="R185" s="184"/>
      <c r="S185" s="185">
        <v>1.98</v>
      </c>
      <c r="T185" s="186">
        <v>3.1</v>
      </c>
      <c r="U185" s="184">
        <v>6.98</v>
      </c>
      <c r="V185" s="187">
        <f t="shared" si="29"/>
        <v>3.1</v>
      </c>
      <c r="W185" s="166">
        <f t="shared" si="20"/>
        <v>71095.400000000009</v>
      </c>
      <c r="X185" s="166">
        <f t="shared" si="21"/>
        <v>81898.900000000009</v>
      </c>
      <c r="Y185" s="166">
        <f t="shared" si="22"/>
        <v>79787.8</v>
      </c>
      <c r="Z185" s="166">
        <f t="shared" si="23"/>
        <v>81750.100000000006</v>
      </c>
      <c r="AA185" s="166">
        <f t="shared" si="24"/>
        <v>101918.7</v>
      </c>
      <c r="AB185" s="166">
        <f t="shared" si="25"/>
        <v>108500</v>
      </c>
      <c r="AC185" s="166">
        <f t="shared" si="26"/>
        <v>110670</v>
      </c>
      <c r="AD185" s="166">
        <f t="shared" si="27"/>
        <v>112883.40000000001</v>
      </c>
      <c r="AE185" s="166">
        <f t="shared" si="28"/>
        <v>115141.068</v>
      </c>
    </row>
    <row r="186" spans="3:31" ht="12.75" hidden="1" thickBot="1" x14ac:dyDescent="0.25">
      <c r="C186" s="297"/>
      <c r="F186" s="173" t="s">
        <v>514</v>
      </c>
      <c r="G186" s="3"/>
      <c r="H186" s="2"/>
      <c r="I186" s="2"/>
      <c r="J186" s="2"/>
      <c r="K186" s="2"/>
      <c r="L186" s="2"/>
      <c r="M186" s="2">
        <v>0</v>
      </c>
      <c r="N186" s="2">
        <v>0</v>
      </c>
      <c r="O186" s="129">
        <v>0</v>
      </c>
      <c r="P186" s="160"/>
      <c r="Q186" s="227" t="s">
        <v>514</v>
      </c>
      <c r="R186" s="178"/>
      <c r="S186" s="179"/>
      <c r="T186" s="180"/>
      <c r="U186" s="178"/>
      <c r="V186" s="181">
        <f t="shared" si="29"/>
        <v>0</v>
      </c>
      <c r="W186" s="166">
        <f t="shared" si="20"/>
        <v>0</v>
      </c>
      <c r="X186" s="166">
        <f t="shared" si="21"/>
        <v>0</v>
      </c>
      <c r="Y186" s="166">
        <f t="shared" si="22"/>
        <v>0</v>
      </c>
      <c r="Z186" s="166">
        <f t="shared" si="23"/>
        <v>0</v>
      </c>
      <c r="AA186" s="166">
        <f t="shared" si="24"/>
        <v>0</v>
      </c>
      <c r="AB186" s="166">
        <f t="shared" si="25"/>
        <v>0</v>
      </c>
      <c r="AC186" s="166">
        <f t="shared" si="26"/>
        <v>0</v>
      </c>
      <c r="AD186" s="166">
        <f t="shared" si="27"/>
        <v>0</v>
      </c>
      <c r="AE186" s="166">
        <f t="shared" si="28"/>
        <v>0</v>
      </c>
    </row>
    <row r="187" spans="3:31" x14ac:dyDescent="0.2">
      <c r="C187" s="157">
        <v>6.6</v>
      </c>
      <c r="D187" s="157"/>
      <c r="E187" s="158" t="s">
        <v>405</v>
      </c>
      <c r="F187" s="172" t="s">
        <v>406</v>
      </c>
      <c r="G187" s="3">
        <v>209</v>
      </c>
      <c r="H187" s="2">
        <v>209</v>
      </c>
      <c r="I187" s="2">
        <v>208</v>
      </c>
      <c r="J187" s="2">
        <v>207</v>
      </c>
      <c r="K187" s="2">
        <v>207</v>
      </c>
      <c r="L187" s="2">
        <v>200</v>
      </c>
      <c r="M187" s="2">
        <v>204</v>
      </c>
      <c r="N187" s="2">
        <v>208.08</v>
      </c>
      <c r="O187" s="129">
        <v>212.24160000000001</v>
      </c>
      <c r="P187" s="160"/>
      <c r="Q187" s="167"/>
      <c r="R187" s="168"/>
      <c r="S187" s="169">
        <v>82</v>
      </c>
      <c r="T187" s="170">
        <v>138.09</v>
      </c>
      <c r="U187" s="168">
        <v>262.10000000000002</v>
      </c>
      <c r="V187" s="171">
        <f t="shared" si="29"/>
        <v>138.09</v>
      </c>
      <c r="W187" s="166">
        <f t="shared" si="20"/>
        <v>28860.81</v>
      </c>
      <c r="X187" s="166">
        <f t="shared" si="21"/>
        <v>28860.81</v>
      </c>
      <c r="Y187" s="166">
        <f t="shared" si="22"/>
        <v>28722.720000000001</v>
      </c>
      <c r="Z187" s="166">
        <f t="shared" si="23"/>
        <v>28584.63</v>
      </c>
      <c r="AA187" s="166">
        <f t="shared" si="24"/>
        <v>28584.63</v>
      </c>
      <c r="AB187" s="166">
        <f t="shared" si="25"/>
        <v>27618</v>
      </c>
      <c r="AC187" s="166">
        <f t="shared" si="26"/>
        <v>28170.36</v>
      </c>
      <c r="AD187" s="166">
        <f t="shared" si="27"/>
        <v>28733.767200000002</v>
      </c>
      <c r="AE187" s="166">
        <f t="shared" si="28"/>
        <v>29308.442544000001</v>
      </c>
    </row>
    <row r="188" spans="3:31" x14ac:dyDescent="0.2">
      <c r="C188" s="157">
        <v>6.7</v>
      </c>
      <c r="D188" s="157"/>
      <c r="E188" s="158" t="s">
        <v>407</v>
      </c>
      <c r="F188" s="172" t="s">
        <v>408</v>
      </c>
      <c r="G188" s="7"/>
      <c r="H188" s="2"/>
      <c r="I188" s="2"/>
      <c r="J188" s="2"/>
      <c r="K188" s="2"/>
      <c r="L188" s="2"/>
      <c r="M188" s="2">
        <v>0</v>
      </c>
      <c r="N188" s="2">
        <v>0</v>
      </c>
      <c r="O188" s="129">
        <v>0</v>
      </c>
      <c r="P188" s="160"/>
      <c r="Q188" s="167"/>
      <c r="R188" s="168"/>
      <c r="S188" s="169">
        <v>82</v>
      </c>
      <c r="T188" s="170">
        <v>138.09</v>
      </c>
      <c r="U188" s="168">
        <v>262.10000000000002</v>
      </c>
      <c r="V188" s="171">
        <f t="shared" si="29"/>
        <v>138.09</v>
      </c>
      <c r="W188" s="166">
        <f t="shared" si="20"/>
        <v>0</v>
      </c>
      <c r="X188" s="166">
        <f t="shared" si="21"/>
        <v>0</v>
      </c>
      <c r="Y188" s="166">
        <f t="shared" si="22"/>
        <v>0</v>
      </c>
      <c r="Z188" s="166">
        <f t="shared" si="23"/>
        <v>0</v>
      </c>
      <c r="AA188" s="166">
        <f t="shared" si="24"/>
        <v>0</v>
      </c>
      <c r="AB188" s="166">
        <f t="shared" si="25"/>
        <v>0</v>
      </c>
      <c r="AC188" s="166">
        <f t="shared" si="26"/>
        <v>0</v>
      </c>
      <c r="AD188" s="166">
        <f t="shared" si="27"/>
        <v>0</v>
      </c>
      <c r="AE188" s="166">
        <f t="shared" si="28"/>
        <v>0</v>
      </c>
    </row>
    <row r="189" spans="3:31" x14ac:dyDescent="0.2">
      <c r="C189" s="157">
        <v>6.8</v>
      </c>
      <c r="D189" s="157" t="s">
        <v>402</v>
      </c>
      <c r="E189" s="158" t="s">
        <v>403</v>
      </c>
      <c r="F189" s="172" t="s">
        <v>404</v>
      </c>
      <c r="G189" s="3"/>
      <c r="H189" s="2"/>
      <c r="I189" s="2"/>
      <c r="J189" s="2"/>
      <c r="K189" s="2"/>
      <c r="L189" s="2"/>
      <c r="M189" s="2">
        <v>0</v>
      </c>
      <c r="N189" s="2">
        <v>0</v>
      </c>
      <c r="O189" s="129">
        <v>0</v>
      </c>
      <c r="P189" s="160"/>
      <c r="Q189" s="167"/>
      <c r="R189" s="168"/>
      <c r="S189" s="169">
        <v>82</v>
      </c>
      <c r="T189" s="170">
        <v>138.09</v>
      </c>
      <c r="U189" s="168">
        <v>262.10000000000002</v>
      </c>
      <c r="V189" s="171">
        <f t="shared" si="29"/>
        <v>138.09</v>
      </c>
      <c r="W189" s="166">
        <f t="shared" si="20"/>
        <v>0</v>
      </c>
      <c r="X189" s="166">
        <f t="shared" si="21"/>
        <v>0</v>
      </c>
      <c r="Y189" s="166">
        <f t="shared" si="22"/>
        <v>0</v>
      </c>
      <c r="Z189" s="166">
        <f t="shared" si="23"/>
        <v>0</v>
      </c>
      <c r="AA189" s="166">
        <f t="shared" si="24"/>
        <v>0</v>
      </c>
      <c r="AB189" s="166">
        <f t="shared" si="25"/>
        <v>0</v>
      </c>
      <c r="AC189" s="166">
        <f t="shared" si="26"/>
        <v>0</v>
      </c>
      <c r="AD189" s="166">
        <f t="shared" si="27"/>
        <v>0</v>
      </c>
      <c r="AE189" s="166">
        <f t="shared" si="28"/>
        <v>0</v>
      </c>
    </row>
    <row r="190" spans="3:31" x14ac:dyDescent="0.2">
      <c r="C190" s="297">
        <v>7.2</v>
      </c>
      <c r="D190" s="157"/>
      <c r="E190" s="158" t="s">
        <v>413</v>
      </c>
      <c r="F190" s="172" t="s">
        <v>246</v>
      </c>
      <c r="G190" s="3"/>
      <c r="H190" s="2"/>
      <c r="I190" s="2"/>
      <c r="J190" s="2"/>
      <c r="K190" s="2"/>
      <c r="L190" s="2"/>
      <c r="M190" s="2">
        <v>0</v>
      </c>
      <c r="N190" s="2">
        <v>0</v>
      </c>
      <c r="O190" s="129">
        <v>0</v>
      </c>
      <c r="P190" s="160"/>
      <c r="Q190" s="167"/>
      <c r="R190" s="168"/>
      <c r="S190" s="169">
        <v>82</v>
      </c>
      <c r="T190" s="170">
        <v>138.09</v>
      </c>
      <c r="U190" s="168">
        <v>262.10000000000002</v>
      </c>
      <c r="V190" s="171">
        <f t="shared" si="29"/>
        <v>138.09</v>
      </c>
      <c r="W190" s="166">
        <f t="shared" si="20"/>
        <v>0</v>
      </c>
      <c r="X190" s="166">
        <f t="shared" si="21"/>
        <v>0</v>
      </c>
      <c r="Y190" s="166">
        <f t="shared" si="22"/>
        <v>0</v>
      </c>
      <c r="Z190" s="166">
        <f t="shared" si="23"/>
        <v>0</v>
      </c>
      <c r="AA190" s="166">
        <f t="shared" si="24"/>
        <v>0</v>
      </c>
      <c r="AB190" s="166">
        <f t="shared" si="25"/>
        <v>0</v>
      </c>
      <c r="AC190" s="166">
        <f t="shared" si="26"/>
        <v>0</v>
      </c>
      <c r="AD190" s="166">
        <f t="shared" si="27"/>
        <v>0</v>
      </c>
      <c r="AE190" s="166">
        <f t="shared" si="28"/>
        <v>0</v>
      </c>
    </row>
    <row r="191" spans="3:31" x14ac:dyDescent="0.2">
      <c r="C191" s="297"/>
      <c r="D191" s="157"/>
      <c r="E191" s="158" t="s">
        <v>409</v>
      </c>
      <c r="F191" s="172" t="s">
        <v>410</v>
      </c>
      <c r="G191" s="1"/>
      <c r="H191" s="2"/>
      <c r="I191" s="2"/>
      <c r="J191" s="2"/>
      <c r="K191" s="2"/>
      <c r="L191" s="2"/>
      <c r="M191" s="2">
        <v>0</v>
      </c>
      <c r="N191" s="2">
        <v>0</v>
      </c>
      <c r="O191" s="129">
        <v>0</v>
      </c>
      <c r="P191" s="160"/>
      <c r="Q191" s="167"/>
      <c r="R191" s="168">
        <v>2.6</v>
      </c>
      <c r="S191" s="169">
        <v>2.6</v>
      </c>
      <c r="T191" s="170">
        <v>2.6</v>
      </c>
      <c r="U191" s="168">
        <v>2.6</v>
      </c>
      <c r="V191" s="171">
        <f t="shared" si="29"/>
        <v>2.6</v>
      </c>
      <c r="W191" s="166">
        <f t="shared" si="20"/>
        <v>0</v>
      </c>
      <c r="X191" s="166">
        <f t="shared" si="21"/>
        <v>0</v>
      </c>
      <c r="Y191" s="166">
        <f t="shared" si="22"/>
        <v>0</v>
      </c>
      <c r="Z191" s="166">
        <f t="shared" si="23"/>
        <v>0</v>
      </c>
      <c r="AA191" s="166">
        <f t="shared" si="24"/>
        <v>0</v>
      </c>
      <c r="AB191" s="166">
        <f t="shared" si="25"/>
        <v>0</v>
      </c>
      <c r="AC191" s="166">
        <f t="shared" si="26"/>
        <v>0</v>
      </c>
      <c r="AD191" s="166">
        <f t="shared" si="27"/>
        <v>0</v>
      </c>
      <c r="AE191" s="166">
        <f t="shared" si="28"/>
        <v>0</v>
      </c>
    </row>
    <row r="192" spans="3:31" ht="12.75" thickBot="1" x14ac:dyDescent="0.25">
      <c r="C192" s="297">
        <v>7.1</v>
      </c>
      <c r="D192" s="157"/>
      <c r="E192" s="158" t="s">
        <v>411</v>
      </c>
      <c r="F192" s="172" t="s">
        <v>412</v>
      </c>
      <c r="G192" s="1"/>
      <c r="H192" s="2"/>
      <c r="I192" s="2"/>
      <c r="J192" s="2"/>
      <c r="K192" s="2"/>
      <c r="L192" s="2"/>
      <c r="M192" s="2">
        <v>0</v>
      </c>
      <c r="N192" s="2">
        <v>0</v>
      </c>
      <c r="O192" s="129">
        <v>0</v>
      </c>
      <c r="P192" s="160"/>
      <c r="Q192" s="167"/>
      <c r="R192" s="168"/>
      <c r="S192" s="169">
        <v>82</v>
      </c>
      <c r="T192" s="170">
        <v>138.09</v>
      </c>
      <c r="U192" s="168">
        <v>262.10000000000002</v>
      </c>
      <c r="V192" s="171">
        <f t="shared" si="29"/>
        <v>138.09</v>
      </c>
      <c r="W192" s="166">
        <f t="shared" si="20"/>
        <v>0</v>
      </c>
      <c r="X192" s="166">
        <f t="shared" si="21"/>
        <v>0</v>
      </c>
      <c r="Y192" s="166">
        <f t="shared" si="22"/>
        <v>0</v>
      </c>
      <c r="Z192" s="166">
        <f t="shared" si="23"/>
        <v>0</v>
      </c>
      <c r="AA192" s="166">
        <f t="shared" si="24"/>
        <v>0</v>
      </c>
      <c r="AB192" s="166">
        <f t="shared" si="25"/>
        <v>0</v>
      </c>
      <c r="AC192" s="166">
        <f t="shared" si="26"/>
        <v>0</v>
      </c>
      <c r="AD192" s="166">
        <f t="shared" si="27"/>
        <v>0</v>
      </c>
      <c r="AE192" s="166">
        <f t="shared" si="28"/>
        <v>0</v>
      </c>
    </row>
    <row r="193" spans="3:31" ht="15.75" hidden="1" customHeight="1" thickBot="1" x14ac:dyDescent="0.25">
      <c r="C193" s="297"/>
      <c r="F193" s="173" t="s">
        <v>515</v>
      </c>
      <c r="G193" s="3"/>
      <c r="H193" s="2"/>
      <c r="I193" s="2"/>
      <c r="J193" s="2"/>
      <c r="K193" s="2"/>
      <c r="L193" s="2"/>
      <c r="M193" s="2">
        <v>0</v>
      </c>
      <c r="N193" s="2">
        <v>0</v>
      </c>
      <c r="O193" s="129">
        <v>0</v>
      </c>
      <c r="P193" s="160"/>
      <c r="Q193" s="183" t="s">
        <v>515</v>
      </c>
      <c r="R193" s="184"/>
      <c r="S193" s="185"/>
      <c r="T193" s="186"/>
      <c r="U193" s="184"/>
      <c r="V193" s="187">
        <f t="shared" si="29"/>
        <v>0</v>
      </c>
      <c r="W193" s="166">
        <f t="shared" si="20"/>
        <v>0</v>
      </c>
      <c r="X193" s="166">
        <f t="shared" si="21"/>
        <v>0</v>
      </c>
      <c r="Y193" s="166">
        <f t="shared" si="22"/>
        <v>0</v>
      </c>
      <c r="Z193" s="166">
        <f t="shared" si="23"/>
        <v>0</v>
      </c>
      <c r="AA193" s="166">
        <f t="shared" si="24"/>
        <v>0</v>
      </c>
      <c r="AB193" s="166">
        <f t="shared" si="25"/>
        <v>0</v>
      </c>
      <c r="AC193" s="166">
        <f t="shared" si="26"/>
        <v>0</v>
      </c>
      <c r="AD193" s="166">
        <f t="shared" si="27"/>
        <v>0</v>
      </c>
      <c r="AE193" s="166">
        <f t="shared" si="28"/>
        <v>0</v>
      </c>
    </row>
    <row r="194" spans="3:31" ht="12.75" thickBot="1" x14ac:dyDescent="0.25">
      <c r="D194" s="157" t="s">
        <v>432</v>
      </c>
      <c r="E194" s="158">
        <v>715</v>
      </c>
      <c r="F194" s="208" t="s">
        <v>432</v>
      </c>
      <c r="G194" s="3"/>
      <c r="H194" s="2"/>
      <c r="I194" s="2"/>
      <c r="J194" s="2"/>
      <c r="K194" s="2"/>
      <c r="L194" s="2"/>
      <c r="M194" s="2">
        <v>0</v>
      </c>
      <c r="N194" s="2">
        <v>0</v>
      </c>
      <c r="O194" s="129">
        <v>0</v>
      </c>
      <c r="P194" s="8"/>
      <c r="Q194" s="209"/>
      <c r="R194" s="190"/>
      <c r="S194" s="190"/>
      <c r="T194" s="190"/>
      <c r="U194" s="190">
        <v>262.10000000000002</v>
      </c>
      <c r="V194" s="190">
        <f t="shared" si="29"/>
        <v>0</v>
      </c>
      <c r="W194" s="166">
        <f t="shared" si="20"/>
        <v>0</v>
      </c>
      <c r="X194" s="166">
        <f t="shared" si="21"/>
        <v>0</v>
      </c>
      <c r="Y194" s="166">
        <f t="shared" si="22"/>
        <v>0</v>
      </c>
      <c r="Z194" s="166">
        <f t="shared" si="23"/>
        <v>0</v>
      </c>
      <c r="AA194" s="166">
        <f t="shared" si="24"/>
        <v>0</v>
      </c>
      <c r="AB194" s="166">
        <f t="shared" si="25"/>
        <v>0</v>
      </c>
      <c r="AC194" s="166">
        <f t="shared" si="26"/>
        <v>0</v>
      </c>
      <c r="AD194" s="166">
        <f t="shared" si="27"/>
        <v>0</v>
      </c>
      <c r="AE194" s="166">
        <f t="shared" si="28"/>
        <v>0</v>
      </c>
    </row>
    <row r="195" spans="3:31" s="236" customFormat="1" ht="12.75" thickBot="1" x14ac:dyDescent="0.25">
      <c r="C195" s="234"/>
      <c r="D195" s="157" t="s">
        <v>433</v>
      </c>
      <c r="E195" s="158" t="s">
        <v>434</v>
      </c>
      <c r="F195" s="172" t="s">
        <v>435</v>
      </c>
      <c r="G195" s="3">
        <v>601</v>
      </c>
      <c r="H195" s="2">
        <v>599</v>
      </c>
      <c r="I195" s="2">
        <v>598</v>
      </c>
      <c r="J195" s="2">
        <v>496</v>
      </c>
      <c r="K195" s="2">
        <v>94</v>
      </c>
      <c r="L195" s="2">
        <v>100</v>
      </c>
      <c r="M195" s="2">
        <v>102</v>
      </c>
      <c r="N195" s="2">
        <v>104.04</v>
      </c>
      <c r="O195" s="129">
        <v>106.1208</v>
      </c>
      <c r="P195" s="235"/>
      <c r="Q195" s="209"/>
      <c r="R195" s="190"/>
      <c r="S195" s="191">
        <v>4.7300000000000004</v>
      </c>
      <c r="T195" s="192">
        <v>6.51</v>
      </c>
      <c r="U195" s="190">
        <v>37.4</v>
      </c>
      <c r="V195" s="193">
        <f t="shared" si="29"/>
        <v>6.51</v>
      </c>
      <c r="W195" s="166">
        <f t="shared" si="20"/>
        <v>3912.5099999999998</v>
      </c>
      <c r="X195" s="166">
        <f t="shared" si="21"/>
        <v>3899.49</v>
      </c>
      <c r="Y195" s="166">
        <f t="shared" si="22"/>
        <v>3892.98</v>
      </c>
      <c r="Z195" s="166">
        <f t="shared" si="23"/>
        <v>3228.96</v>
      </c>
      <c r="AA195" s="166">
        <f t="shared" si="24"/>
        <v>611.93999999999994</v>
      </c>
      <c r="AB195" s="166">
        <f t="shared" si="25"/>
        <v>651</v>
      </c>
      <c r="AC195" s="166">
        <f t="shared" si="26"/>
        <v>664.02</v>
      </c>
      <c r="AD195" s="166">
        <f t="shared" si="27"/>
        <v>677.30039999999997</v>
      </c>
      <c r="AE195" s="166">
        <f t="shared" si="28"/>
        <v>690.846408</v>
      </c>
    </row>
    <row r="196" spans="3:31" ht="12.75" thickBot="1" x14ac:dyDescent="0.25">
      <c r="C196" s="237"/>
      <c r="D196" s="157" t="s">
        <v>443</v>
      </c>
      <c r="E196" s="158" t="s">
        <v>444</v>
      </c>
      <c r="F196" s="172" t="s">
        <v>445</v>
      </c>
      <c r="G196" s="3"/>
      <c r="H196" s="2"/>
      <c r="I196" s="2"/>
      <c r="J196" s="2"/>
      <c r="K196" s="2"/>
      <c r="L196" s="2"/>
      <c r="M196" s="2">
        <v>0</v>
      </c>
      <c r="N196" s="2">
        <v>0</v>
      </c>
      <c r="O196" s="129">
        <v>0</v>
      </c>
      <c r="P196" s="238"/>
      <c r="Q196" s="209"/>
      <c r="R196" s="190">
        <v>0.15</v>
      </c>
      <c r="S196" s="191">
        <v>0.15</v>
      </c>
      <c r="T196" s="192">
        <v>0.15</v>
      </c>
      <c r="U196" s="190">
        <v>0.15</v>
      </c>
      <c r="V196" s="193">
        <f t="shared" si="29"/>
        <v>0.15</v>
      </c>
      <c r="W196" s="166">
        <f t="shared" si="20"/>
        <v>0</v>
      </c>
      <c r="X196" s="166">
        <f t="shared" si="21"/>
        <v>0</v>
      </c>
      <c r="Y196" s="166">
        <f t="shared" si="22"/>
        <v>0</v>
      </c>
      <c r="Z196" s="166">
        <f t="shared" si="23"/>
        <v>0</v>
      </c>
      <c r="AA196" s="166">
        <f t="shared" si="24"/>
        <v>0</v>
      </c>
      <c r="AB196" s="166">
        <f t="shared" si="25"/>
        <v>0</v>
      </c>
      <c r="AC196" s="166">
        <f t="shared" si="26"/>
        <v>0</v>
      </c>
      <c r="AD196" s="166">
        <f t="shared" si="27"/>
        <v>0</v>
      </c>
      <c r="AE196" s="166">
        <f t="shared" si="28"/>
        <v>0</v>
      </c>
    </row>
    <row r="197" spans="3:31" ht="26.25" customHeight="1" thickBot="1" x14ac:dyDescent="0.25">
      <c r="C197" s="239"/>
      <c r="D197" s="157" t="s">
        <v>446</v>
      </c>
      <c r="E197" s="158">
        <v>716</v>
      </c>
      <c r="F197" s="208" t="s">
        <v>446</v>
      </c>
      <c r="G197" s="3"/>
      <c r="H197" s="2"/>
      <c r="I197" s="2"/>
      <c r="J197" s="2"/>
      <c r="K197" s="2"/>
      <c r="L197" s="2"/>
      <c r="M197" s="2">
        <v>0</v>
      </c>
      <c r="N197" s="2">
        <v>0</v>
      </c>
      <c r="O197" s="129">
        <v>0</v>
      </c>
      <c r="P197" s="240"/>
      <c r="Q197" s="209"/>
      <c r="R197" s="190">
        <v>2.6</v>
      </c>
      <c r="S197" s="191">
        <v>2.6</v>
      </c>
      <c r="T197" s="192">
        <v>2.6</v>
      </c>
      <c r="U197" s="190">
        <v>2.6</v>
      </c>
      <c r="V197" s="193">
        <f t="shared" si="29"/>
        <v>2.6</v>
      </c>
      <c r="W197" s="166">
        <f t="shared" si="20"/>
        <v>0</v>
      </c>
      <c r="X197" s="166">
        <f t="shared" si="21"/>
        <v>0</v>
      </c>
      <c r="Y197" s="166">
        <f t="shared" si="22"/>
        <v>0</v>
      </c>
      <c r="Z197" s="166">
        <f t="shared" si="23"/>
        <v>0</v>
      </c>
      <c r="AA197" s="166">
        <f t="shared" si="24"/>
        <v>0</v>
      </c>
      <c r="AB197" s="166">
        <f t="shared" si="25"/>
        <v>0</v>
      </c>
      <c r="AC197" s="166">
        <f t="shared" si="26"/>
        <v>0</v>
      </c>
      <c r="AD197" s="166">
        <f t="shared" si="27"/>
        <v>0</v>
      </c>
      <c r="AE197" s="166">
        <f t="shared" si="28"/>
        <v>0</v>
      </c>
    </row>
    <row r="198" spans="3:31" x14ac:dyDescent="0.2">
      <c r="C198" s="241"/>
      <c r="D198" s="158" t="s">
        <v>421</v>
      </c>
      <c r="E198" s="158" t="s">
        <v>422</v>
      </c>
      <c r="F198" s="213" t="s">
        <v>423</v>
      </c>
      <c r="G198" s="3">
        <v>8639</v>
      </c>
      <c r="H198" s="2">
        <v>6888</v>
      </c>
      <c r="I198" s="2">
        <v>10054</v>
      </c>
      <c r="J198" s="2">
        <v>11398</v>
      </c>
      <c r="K198" s="2">
        <v>9924</v>
      </c>
      <c r="L198" s="2">
        <v>10000</v>
      </c>
      <c r="M198" s="2">
        <v>10200</v>
      </c>
      <c r="N198" s="2">
        <v>10404</v>
      </c>
      <c r="O198" s="129">
        <v>10612.08</v>
      </c>
      <c r="P198" s="242"/>
      <c r="Q198" s="161"/>
      <c r="R198" s="162">
        <v>2.6</v>
      </c>
      <c r="S198" s="163">
        <v>2.6</v>
      </c>
      <c r="T198" s="164">
        <v>2.6</v>
      </c>
      <c r="U198" s="162">
        <v>2.6</v>
      </c>
      <c r="V198" s="165">
        <f t="shared" si="29"/>
        <v>2.6</v>
      </c>
      <c r="W198" s="166">
        <f t="shared" si="20"/>
        <v>22461.4</v>
      </c>
      <c r="X198" s="166">
        <f t="shared" si="21"/>
        <v>17908.8</v>
      </c>
      <c r="Y198" s="166">
        <f t="shared" si="22"/>
        <v>26140.400000000001</v>
      </c>
      <c r="Z198" s="166">
        <f t="shared" si="23"/>
        <v>29634.799999999999</v>
      </c>
      <c r="AA198" s="166">
        <f t="shared" si="24"/>
        <v>25802.400000000001</v>
      </c>
      <c r="AB198" s="166">
        <f t="shared" si="25"/>
        <v>26000</v>
      </c>
      <c r="AC198" s="166">
        <f t="shared" si="26"/>
        <v>26520</v>
      </c>
      <c r="AD198" s="166">
        <f t="shared" si="27"/>
        <v>27050.400000000001</v>
      </c>
      <c r="AE198" s="166">
        <f t="shared" si="28"/>
        <v>27591.407999999999</v>
      </c>
    </row>
    <row r="199" spans="3:31" x14ac:dyDescent="0.2">
      <c r="C199" s="143"/>
      <c r="D199" s="158"/>
      <c r="E199" s="158" t="s">
        <v>424</v>
      </c>
      <c r="F199" s="213" t="s">
        <v>425</v>
      </c>
      <c r="G199" s="3">
        <v>225</v>
      </c>
      <c r="H199" s="2">
        <v>226</v>
      </c>
      <c r="I199" s="2">
        <v>225</v>
      </c>
      <c r="J199" s="2">
        <v>224</v>
      </c>
      <c r="K199" s="2">
        <v>224</v>
      </c>
      <c r="L199" s="2">
        <v>230</v>
      </c>
      <c r="M199" s="2">
        <v>234.6</v>
      </c>
      <c r="N199" s="2">
        <v>239.292</v>
      </c>
      <c r="O199" s="129">
        <v>244.07784000000001</v>
      </c>
      <c r="P199" s="242"/>
      <c r="Q199" s="167"/>
      <c r="R199" s="168">
        <v>2.6</v>
      </c>
      <c r="S199" s="169">
        <v>2.6</v>
      </c>
      <c r="T199" s="170">
        <v>2.6</v>
      </c>
      <c r="U199" s="168">
        <v>2.6</v>
      </c>
      <c r="V199" s="171">
        <f t="shared" si="29"/>
        <v>2.6</v>
      </c>
      <c r="W199" s="166">
        <f t="shared" ref="W199:W217" si="30">+G199*$V199</f>
        <v>585</v>
      </c>
      <c r="X199" s="166">
        <f t="shared" ref="X199:X217" si="31">+H199*$V199</f>
        <v>587.6</v>
      </c>
      <c r="Y199" s="166">
        <f t="shared" ref="Y199:Y217" si="32">+I199*$V199</f>
        <v>585</v>
      </c>
      <c r="Z199" s="166">
        <f t="shared" ref="Z199:Z217" si="33">+J199*$V199</f>
        <v>582.4</v>
      </c>
      <c r="AA199" s="166">
        <f t="shared" ref="AA199:AA217" si="34">+K199*$V199</f>
        <v>582.4</v>
      </c>
      <c r="AB199" s="166">
        <f t="shared" ref="AB199:AB217" si="35">+L199*$V199</f>
        <v>598</v>
      </c>
      <c r="AC199" s="166">
        <f t="shared" ref="AC199:AC217" si="36">+M199*$V199</f>
        <v>609.96</v>
      </c>
      <c r="AD199" s="166">
        <f t="shared" ref="AD199:AD217" si="37">+N199*$V199</f>
        <v>622.15920000000006</v>
      </c>
      <c r="AE199" s="166">
        <f t="shared" ref="AE199:AE217" si="38">+O199*$V199</f>
        <v>634.60238400000003</v>
      </c>
    </row>
    <row r="200" spans="3:31" x14ac:dyDescent="0.2">
      <c r="C200" s="143"/>
      <c r="D200" s="158"/>
      <c r="E200" s="158" t="s">
        <v>426</v>
      </c>
      <c r="F200" s="213" t="s">
        <v>427</v>
      </c>
      <c r="G200" s="3"/>
      <c r="H200" s="2">
        <v>0</v>
      </c>
      <c r="I200" s="2"/>
      <c r="J200" s="2"/>
      <c r="K200" s="2"/>
      <c r="L200" s="2"/>
      <c r="M200" s="2">
        <v>0</v>
      </c>
      <c r="N200" s="2">
        <v>0</v>
      </c>
      <c r="O200" s="129">
        <v>0</v>
      </c>
      <c r="P200" s="242"/>
      <c r="Q200" s="167"/>
      <c r="R200" s="168">
        <v>2.6</v>
      </c>
      <c r="S200" s="169">
        <v>2.6</v>
      </c>
      <c r="T200" s="170">
        <v>2.6</v>
      </c>
      <c r="U200" s="168">
        <v>2.6</v>
      </c>
      <c r="V200" s="171">
        <f t="shared" ref="V200:V216" si="39">IF($V$4=$S$6,S200,(IF($V$4=$T$6,T200,U200)))</f>
        <v>2.6</v>
      </c>
      <c r="W200" s="166">
        <f t="shared" si="30"/>
        <v>0</v>
      </c>
      <c r="X200" s="166">
        <f t="shared" si="31"/>
        <v>0</v>
      </c>
      <c r="Y200" s="166">
        <f t="shared" si="32"/>
        <v>0</v>
      </c>
      <c r="Z200" s="166">
        <f t="shared" si="33"/>
        <v>0</v>
      </c>
      <c r="AA200" s="166">
        <f t="shared" si="34"/>
        <v>0</v>
      </c>
      <c r="AB200" s="166">
        <f t="shared" si="35"/>
        <v>0</v>
      </c>
      <c r="AC200" s="166">
        <f t="shared" si="36"/>
        <v>0</v>
      </c>
      <c r="AD200" s="166">
        <f t="shared" si="37"/>
        <v>0</v>
      </c>
      <c r="AE200" s="166">
        <f t="shared" si="38"/>
        <v>0</v>
      </c>
    </row>
    <row r="201" spans="3:31" x14ac:dyDescent="0.2">
      <c r="C201" s="143"/>
      <c r="D201" s="158"/>
      <c r="E201" s="158" t="s">
        <v>428</v>
      </c>
      <c r="F201" s="213" t="s">
        <v>429</v>
      </c>
      <c r="G201" s="3">
        <v>2782</v>
      </c>
      <c r="H201" s="2">
        <v>3811</v>
      </c>
      <c r="I201" s="2">
        <v>2720</v>
      </c>
      <c r="J201" s="2">
        <v>4218</v>
      </c>
      <c r="K201" s="2">
        <v>4750</v>
      </c>
      <c r="L201" s="2">
        <v>4900</v>
      </c>
      <c r="M201" s="2">
        <v>4998</v>
      </c>
      <c r="N201" s="2">
        <v>5097.96</v>
      </c>
      <c r="O201" s="129">
        <v>5199.9192000000003</v>
      </c>
      <c r="P201" s="242"/>
      <c r="Q201" s="167"/>
      <c r="R201" s="168">
        <v>2.6</v>
      </c>
      <c r="S201" s="169">
        <v>2.6</v>
      </c>
      <c r="T201" s="170">
        <v>2.6</v>
      </c>
      <c r="U201" s="168">
        <v>2.6</v>
      </c>
      <c r="V201" s="171">
        <f t="shared" si="39"/>
        <v>2.6</v>
      </c>
      <c r="W201" s="166">
        <f t="shared" si="30"/>
        <v>7233.2</v>
      </c>
      <c r="X201" s="166">
        <f t="shared" si="31"/>
        <v>9908.6</v>
      </c>
      <c r="Y201" s="166">
        <f t="shared" si="32"/>
        <v>7072</v>
      </c>
      <c r="Z201" s="166">
        <f t="shared" si="33"/>
        <v>10966.800000000001</v>
      </c>
      <c r="AA201" s="166">
        <f t="shared" si="34"/>
        <v>12350</v>
      </c>
      <c r="AB201" s="166">
        <f t="shared" si="35"/>
        <v>12740</v>
      </c>
      <c r="AC201" s="166">
        <f t="shared" si="36"/>
        <v>12994.800000000001</v>
      </c>
      <c r="AD201" s="166">
        <f t="shared" si="37"/>
        <v>13254.696</v>
      </c>
      <c r="AE201" s="166">
        <f t="shared" si="38"/>
        <v>13519.789920000001</v>
      </c>
    </row>
    <row r="202" spans="3:31" ht="12.75" thickBot="1" x14ac:dyDescent="0.25">
      <c r="C202" s="138"/>
      <c r="D202" s="158"/>
      <c r="E202" s="212" t="s">
        <v>430</v>
      </c>
      <c r="F202" s="172" t="s">
        <v>431</v>
      </c>
      <c r="G202" s="3"/>
      <c r="H202" s="2"/>
      <c r="I202" s="2"/>
      <c r="J202" s="2"/>
      <c r="K202" s="2"/>
      <c r="L202" s="2"/>
      <c r="M202" s="2">
        <v>0</v>
      </c>
      <c r="N202" s="2">
        <v>0</v>
      </c>
      <c r="O202" s="129">
        <v>0</v>
      </c>
      <c r="P202" s="243"/>
      <c r="Q202" s="201"/>
      <c r="R202" s="184">
        <v>2.6</v>
      </c>
      <c r="S202" s="185">
        <v>2.6</v>
      </c>
      <c r="T202" s="186">
        <v>2.6</v>
      </c>
      <c r="U202" s="184">
        <v>2.6</v>
      </c>
      <c r="V202" s="187">
        <f t="shared" si="39"/>
        <v>2.6</v>
      </c>
      <c r="W202" s="166">
        <f t="shared" si="30"/>
        <v>0</v>
      </c>
      <c r="X202" s="166">
        <f t="shared" si="31"/>
        <v>0</v>
      </c>
      <c r="Y202" s="166">
        <f t="shared" si="32"/>
        <v>0</v>
      </c>
      <c r="Z202" s="166">
        <f t="shared" si="33"/>
        <v>0</v>
      </c>
      <c r="AA202" s="166">
        <f t="shared" si="34"/>
        <v>0</v>
      </c>
      <c r="AB202" s="166">
        <f t="shared" si="35"/>
        <v>0</v>
      </c>
      <c r="AC202" s="166">
        <f t="shared" si="36"/>
        <v>0</v>
      </c>
      <c r="AD202" s="166">
        <f t="shared" si="37"/>
        <v>0</v>
      </c>
      <c r="AE202" s="166">
        <f t="shared" si="38"/>
        <v>0</v>
      </c>
    </row>
    <row r="203" spans="3:31" ht="12.75" hidden="1" thickBot="1" x14ac:dyDescent="0.25">
      <c r="C203" s="9"/>
      <c r="F203" s="173" t="s">
        <v>516</v>
      </c>
      <c r="G203" s="3"/>
      <c r="H203" s="2"/>
      <c r="I203" s="2"/>
      <c r="J203" s="2"/>
      <c r="K203" s="2"/>
      <c r="L203" s="2"/>
      <c r="M203" s="2">
        <v>0</v>
      </c>
      <c r="N203" s="2">
        <v>0</v>
      </c>
      <c r="O203" s="129">
        <v>0</v>
      </c>
      <c r="P203" s="244"/>
      <c r="Q203" s="220" t="s">
        <v>516</v>
      </c>
      <c r="R203" s="221"/>
      <c r="S203" s="222"/>
      <c r="T203" s="223"/>
      <c r="U203" s="221"/>
      <c r="V203" s="224">
        <f t="shared" si="39"/>
        <v>0</v>
      </c>
      <c r="W203" s="166">
        <f t="shared" si="30"/>
        <v>0</v>
      </c>
      <c r="X203" s="166">
        <f t="shared" si="31"/>
        <v>0</v>
      </c>
      <c r="Y203" s="166">
        <f t="shared" si="32"/>
        <v>0</v>
      </c>
      <c r="Z203" s="166">
        <f t="shared" si="33"/>
        <v>0</v>
      </c>
      <c r="AA203" s="166">
        <f t="shared" si="34"/>
        <v>0</v>
      </c>
      <c r="AB203" s="166">
        <f t="shared" si="35"/>
        <v>0</v>
      </c>
      <c r="AC203" s="166">
        <f t="shared" si="36"/>
        <v>0</v>
      </c>
      <c r="AD203" s="166">
        <f t="shared" si="37"/>
        <v>0</v>
      </c>
      <c r="AE203" s="166">
        <f t="shared" si="38"/>
        <v>0</v>
      </c>
    </row>
    <row r="204" spans="3:31" ht="12.75" thickBot="1" x14ac:dyDescent="0.25">
      <c r="C204" s="9"/>
      <c r="D204" s="157" t="s">
        <v>441</v>
      </c>
      <c r="E204" s="158" t="s">
        <v>442</v>
      </c>
      <c r="F204" s="172" t="s">
        <v>172</v>
      </c>
      <c r="G204" s="3"/>
      <c r="H204" s="2"/>
      <c r="I204" s="2"/>
      <c r="J204" s="2"/>
      <c r="K204" s="2"/>
      <c r="L204" s="2"/>
      <c r="M204" s="2">
        <v>0</v>
      </c>
      <c r="N204" s="2">
        <v>0</v>
      </c>
      <c r="O204" s="129">
        <v>0</v>
      </c>
      <c r="P204" s="244"/>
      <c r="Q204" s="209"/>
      <c r="R204" s="190">
        <v>51.33</v>
      </c>
      <c r="S204" s="191"/>
      <c r="T204" s="192"/>
      <c r="U204" s="190">
        <v>51.33</v>
      </c>
      <c r="V204" s="193">
        <f t="shared" si="39"/>
        <v>0</v>
      </c>
      <c r="W204" s="166">
        <f t="shared" si="30"/>
        <v>0</v>
      </c>
      <c r="X204" s="166">
        <f t="shared" si="31"/>
        <v>0</v>
      </c>
      <c r="Y204" s="166">
        <f t="shared" si="32"/>
        <v>0</v>
      </c>
      <c r="Z204" s="166">
        <f t="shared" si="33"/>
        <v>0</v>
      </c>
      <c r="AA204" s="166">
        <f t="shared" si="34"/>
        <v>0</v>
      </c>
      <c r="AB204" s="166">
        <f t="shared" si="35"/>
        <v>0</v>
      </c>
      <c r="AC204" s="166">
        <f t="shared" si="36"/>
        <v>0</v>
      </c>
      <c r="AD204" s="166">
        <f t="shared" si="37"/>
        <v>0</v>
      </c>
      <c r="AE204" s="166">
        <f t="shared" si="38"/>
        <v>0</v>
      </c>
    </row>
    <row r="205" spans="3:31" x14ac:dyDescent="0.2">
      <c r="C205" s="245"/>
      <c r="D205" s="157" t="s">
        <v>414</v>
      </c>
      <c r="E205" s="158" t="s">
        <v>415</v>
      </c>
      <c r="F205" s="172" t="s">
        <v>416</v>
      </c>
      <c r="G205" s="3"/>
      <c r="H205" s="2"/>
      <c r="I205" s="2"/>
      <c r="J205" s="2"/>
      <c r="K205" s="2"/>
      <c r="L205" s="2"/>
      <c r="M205" s="2">
        <v>0</v>
      </c>
      <c r="N205" s="2">
        <v>0</v>
      </c>
      <c r="O205" s="129">
        <v>0</v>
      </c>
      <c r="P205" s="246"/>
      <c r="Q205" s="161"/>
      <c r="R205" s="162"/>
      <c r="S205" s="163">
        <v>82</v>
      </c>
      <c r="T205" s="164">
        <v>138.09</v>
      </c>
      <c r="U205" s="162">
        <v>262.10000000000002</v>
      </c>
      <c r="V205" s="165">
        <f t="shared" si="39"/>
        <v>138.09</v>
      </c>
      <c r="W205" s="166">
        <f t="shared" si="30"/>
        <v>0</v>
      </c>
      <c r="X205" s="166">
        <f t="shared" si="31"/>
        <v>0</v>
      </c>
      <c r="Y205" s="166">
        <f t="shared" si="32"/>
        <v>0</v>
      </c>
      <c r="Z205" s="166">
        <f t="shared" si="33"/>
        <v>0</v>
      </c>
      <c r="AA205" s="166">
        <f t="shared" si="34"/>
        <v>0</v>
      </c>
      <c r="AB205" s="166">
        <f t="shared" si="35"/>
        <v>0</v>
      </c>
      <c r="AC205" s="166">
        <f t="shared" si="36"/>
        <v>0</v>
      </c>
      <c r="AD205" s="166">
        <f t="shared" si="37"/>
        <v>0</v>
      </c>
      <c r="AE205" s="166">
        <f t="shared" si="38"/>
        <v>0</v>
      </c>
    </row>
    <row r="206" spans="3:31" x14ac:dyDescent="0.2">
      <c r="C206" s="9"/>
      <c r="D206" s="157"/>
      <c r="E206" s="158" t="s">
        <v>417</v>
      </c>
      <c r="F206" s="172" t="s">
        <v>418</v>
      </c>
      <c r="G206" s="3"/>
      <c r="H206" s="2"/>
      <c r="I206" s="2"/>
      <c r="J206" s="2"/>
      <c r="K206" s="2"/>
      <c r="L206" s="2"/>
      <c r="M206" s="2">
        <v>0</v>
      </c>
      <c r="N206" s="2">
        <v>0</v>
      </c>
      <c r="O206" s="129">
        <v>0</v>
      </c>
      <c r="P206" s="247"/>
      <c r="Q206" s="167"/>
      <c r="R206" s="168"/>
      <c r="S206" s="169">
        <v>82</v>
      </c>
      <c r="T206" s="170">
        <v>138.09</v>
      </c>
      <c r="U206" s="168">
        <v>262.10000000000002</v>
      </c>
      <c r="V206" s="171">
        <f t="shared" si="39"/>
        <v>138.09</v>
      </c>
      <c r="W206" s="166">
        <f t="shared" si="30"/>
        <v>0</v>
      </c>
      <c r="X206" s="166">
        <f t="shared" si="31"/>
        <v>0</v>
      </c>
      <c r="Y206" s="166">
        <f t="shared" si="32"/>
        <v>0</v>
      </c>
      <c r="Z206" s="166">
        <f t="shared" si="33"/>
        <v>0</v>
      </c>
      <c r="AA206" s="166">
        <f t="shared" si="34"/>
        <v>0</v>
      </c>
      <c r="AB206" s="166">
        <f t="shared" si="35"/>
        <v>0</v>
      </c>
      <c r="AC206" s="166">
        <f t="shared" si="36"/>
        <v>0</v>
      </c>
      <c r="AD206" s="166">
        <f t="shared" si="37"/>
        <v>0</v>
      </c>
      <c r="AE206" s="166">
        <f t="shared" si="38"/>
        <v>0</v>
      </c>
    </row>
    <row r="207" spans="3:31" ht="12.75" thickBot="1" x14ac:dyDescent="0.25">
      <c r="C207" s="9"/>
      <c r="D207" s="157"/>
      <c r="E207" s="158" t="s">
        <v>419</v>
      </c>
      <c r="F207" s="172" t="s">
        <v>420</v>
      </c>
      <c r="G207" s="3"/>
      <c r="H207" s="2"/>
      <c r="I207" s="2"/>
      <c r="J207" s="2"/>
      <c r="K207" s="2"/>
      <c r="L207" s="2"/>
      <c r="M207" s="2">
        <v>0</v>
      </c>
      <c r="N207" s="2">
        <v>0</v>
      </c>
      <c r="O207" s="129">
        <v>0</v>
      </c>
      <c r="P207" s="247"/>
      <c r="Q207" s="201"/>
      <c r="R207" s="184"/>
      <c r="S207" s="185">
        <v>82</v>
      </c>
      <c r="T207" s="186">
        <v>138.09</v>
      </c>
      <c r="U207" s="184">
        <v>262.10000000000002</v>
      </c>
      <c r="V207" s="187">
        <f t="shared" si="39"/>
        <v>138.09</v>
      </c>
      <c r="W207" s="166">
        <f t="shared" si="30"/>
        <v>0</v>
      </c>
      <c r="X207" s="166">
        <f t="shared" si="31"/>
        <v>0</v>
      </c>
      <c r="Y207" s="166">
        <f t="shared" si="32"/>
        <v>0</v>
      </c>
      <c r="Z207" s="166">
        <f t="shared" si="33"/>
        <v>0</v>
      </c>
      <c r="AA207" s="166">
        <f t="shared" si="34"/>
        <v>0</v>
      </c>
      <c r="AB207" s="166">
        <f t="shared" si="35"/>
        <v>0</v>
      </c>
      <c r="AC207" s="166">
        <f t="shared" si="36"/>
        <v>0</v>
      </c>
      <c r="AD207" s="166">
        <f t="shared" si="37"/>
        <v>0</v>
      </c>
      <c r="AE207" s="166">
        <f t="shared" si="38"/>
        <v>0</v>
      </c>
    </row>
    <row r="208" spans="3:31" ht="12.75" hidden="1" thickBot="1" x14ac:dyDescent="0.25">
      <c r="C208" s="9"/>
      <c r="F208" s="173" t="s">
        <v>517</v>
      </c>
      <c r="G208" s="3"/>
      <c r="H208" s="2"/>
      <c r="I208" s="2"/>
      <c r="J208" s="2"/>
      <c r="K208" s="2"/>
      <c r="L208" s="2"/>
      <c r="M208" s="2">
        <v>0</v>
      </c>
      <c r="N208" s="2">
        <v>0</v>
      </c>
      <c r="O208" s="129">
        <v>0</v>
      </c>
      <c r="P208" s="247"/>
      <c r="Q208" s="220" t="s">
        <v>517</v>
      </c>
      <c r="R208" s="221"/>
      <c r="S208" s="222"/>
      <c r="T208" s="223"/>
      <c r="U208" s="221"/>
      <c r="V208" s="224">
        <f t="shared" si="39"/>
        <v>0</v>
      </c>
      <c r="W208" s="166">
        <f t="shared" si="30"/>
        <v>0</v>
      </c>
      <c r="X208" s="166">
        <f t="shared" si="31"/>
        <v>0</v>
      </c>
      <c r="Y208" s="166">
        <f t="shared" si="32"/>
        <v>0</v>
      </c>
      <c r="Z208" s="166">
        <f t="shared" si="33"/>
        <v>0</v>
      </c>
      <c r="AA208" s="166">
        <f t="shared" si="34"/>
        <v>0</v>
      </c>
      <c r="AB208" s="166">
        <f t="shared" si="35"/>
        <v>0</v>
      </c>
      <c r="AC208" s="166">
        <f t="shared" si="36"/>
        <v>0</v>
      </c>
      <c r="AD208" s="166">
        <f t="shared" si="37"/>
        <v>0</v>
      </c>
      <c r="AE208" s="166">
        <f t="shared" si="38"/>
        <v>0</v>
      </c>
    </row>
    <row r="209" spans="3:31" x14ac:dyDescent="0.2">
      <c r="C209" s="9"/>
      <c r="D209" s="157" t="s">
        <v>436</v>
      </c>
      <c r="E209" s="158" t="s">
        <v>437</v>
      </c>
      <c r="F209" s="172" t="s">
        <v>438</v>
      </c>
      <c r="G209" s="3"/>
      <c r="H209" s="2"/>
      <c r="I209" s="2"/>
      <c r="J209" s="2"/>
      <c r="K209" s="2"/>
      <c r="L209" s="2"/>
      <c r="M209" s="2">
        <v>0</v>
      </c>
      <c r="N209" s="2">
        <v>0</v>
      </c>
      <c r="O209" s="129">
        <v>0</v>
      </c>
      <c r="P209" s="247"/>
      <c r="Q209" s="161"/>
      <c r="R209" s="162"/>
      <c r="S209" s="163"/>
      <c r="T209" s="164"/>
      <c r="U209" s="162">
        <v>262.10000000000002</v>
      </c>
      <c r="V209" s="165">
        <f t="shared" si="39"/>
        <v>0</v>
      </c>
      <c r="W209" s="166">
        <f t="shared" si="30"/>
        <v>0</v>
      </c>
      <c r="X209" s="166">
        <f t="shared" si="31"/>
        <v>0</v>
      </c>
      <c r="Y209" s="166">
        <f t="shared" si="32"/>
        <v>0</v>
      </c>
      <c r="Z209" s="166">
        <f t="shared" si="33"/>
        <v>0</v>
      </c>
      <c r="AA209" s="166">
        <f t="shared" si="34"/>
        <v>0</v>
      </c>
      <c r="AB209" s="166">
        <f t="shared" si="35"/>
        <v>0</v>
      </c>
      <c r="AC209" s="166">
        <f t="shared" si="36"/>
        <v>0</v>
      </c>
      <c r="AD209" s="166">
        <f t="shared" si="37"/>
        <v>0</v>
      </c>
      <c r="AE209" s="166">
        <f t="shared" si="38"/>
        <v>0</v>
      </c>
    </row>
    <row r="210" spans="3:31" ht="12.75" thickBot="1" x14ac:dyDescent="0.25">
      <c r="C210" s="9"/>
      <c r="D210" s="157"/>
      <c r="E210" s="158" t="s">
        <v>439</v>
      </c>
      <c r="F210" s="172" t="s">
        <v>440</v>
      </c>
      <c r="G210" s="3"/>
      <c r="H210" s="2"/>
      <c r="I210" s="2"/>
      <c r="J210" s="2"/>
      <c r="K210" s="2"/>
      <c r="L210" s="2"/>
      <c r="M210" s="2">
        <v>0</v>
      </c>
      <c r="N210" s="2">
        <v>0</v>
      </c>
      <c r="O210" s="129">
        <v>0</v>
      </c>
      <c r="P210" s="247"/>
      <c r="Q210" s="201"/>
      <c r="R210" s="184">
        <v>2.6</v>
      </c>
      <c r="S210" s="185">
        <v>2.6</v>
      </c>
      <c r="T210" s="186">
        <v>2.6</v>
      </c>
      <c r="U210" s="184">
        <v>2.6</v>
      </c>
      <c r="V210" s="187">
        <f t="shared" si="39"/>
        <v>2.6</v>
      </c>
      <c r="W210" s="166">
        <f t="shared" si="30"/>
        <v>0</v>
      </c>
      <c r="X210" s="166">
        <f t="shared" si="31"/>
        <v>0</v>
      </c>
      <c r="Y210" s="166">
        <f t="shared" si="32"/>
        <v>0</v>
      </c>
      <c r="Z210" s="166">
        <f t="shared" si="33"/>
        <v>0</v>
      </c>
      <c r="AA210" s="166">
        <f t="shared" si="34"/>
        <v>0</v>
      </c>
      <c r="AB210" s="166">
        <f t="shared" si="35"/>
        <v>0</v>
      </c>
      <c r="AC210" s="166">
        <f t="shared" si="36"/>
        <v>0</v>
      </c>
      <c r="AD210" s="166">
        <f t="shared" si="37"/>
        <v>0</v>
      </c>
      <c r="AE210" s="166">
        <f t="shared" si="38"/>
        <v>0</v>
      </c>
    </row>
    <row r="211" spans="3:31" ht="12.75" hidden="1" thickBot="1" x14ac:dyDescent="0.25">
      <c r="C211" s="9"/>
      <c r="F211" s="173" t="s">
        <v>518</v>
      </c>
      <c r="G211" s="3"/>
      <c r="H211" s="2"/>
      <c r="I211" s="2"/>
      <c r="J211" s="2"/>
      <c r="K211" s="2"/>
      <c r="L211" s="2"/>
      <c r="M211" s="2">
        <v>0</v>
      </c>
      <c r="N211" s="2">
        <v>0</v>
      </c>
      <c r="O211" s="129">
        <v>0</v>
      </c>
      <c r="P211" s="247"/>
      <c r="Q211" s="214" t="s">
        <v>518</v>
      </c>
      <c r="R211" s="215"/>
      <c r="S211" s="216"/>
      <c r="T211" s="217"/>
      <c r="U211" s="215"/>
      <c r="V211" s="218">
        <f t="shared" si="39"/>
        <v>0</v>
      </c>
      <c r="W211" s="166">
        <f t="shared" si="30"/>
        <v>0</v>
      </c>
      <c r="X211" s="166">
        <f t="shared" si="31"/>
        <v>0</v>
      </c>
      <c r="Y211" s="166">
        <f t="shared" si="32"/>
        <v>0</v>
      </c>
      <c r="Z211" s="166">
        <f t="shared" si="33"/>
        <v>0</v>
      </c>
      <c r="AA211" s="166">
        <f t="shared" si="34"/>
        <v>0</v>
      </c>
      <c r="AB211" s="166">
        <f t="shared" si="35"/>
        <v>0</v>
      </c>
      <c r="AC211" s="166">
        <f t="shared" si="36"/>
        <v>0</v>
      </c>
      <c r="AD211" s="166">
        <f t="shared" si="37"/>
        <v>0</v>
      </c>
      <c r="AE211" s="166">
        <f t="shared" si="38"/>
        <v>0</v>
      </c>
    </row>
    <row r="212" spans="3:31" x14ac:dyDescent="0.2">
      <c r="C212" s="9"/>
      <c r="D212" s="157" t="s">
        <v>447</v>
      </c>
      <c r="E212" s="158">
        <v>907</v>
      </c>
      <c r="F212" s="248" t="s">
        <v>39</v>
      </c>
      <c r="G212" s="3">
        <v>3067</v>
      </c>
      <c r="H212" s="2">
        <v>2211</v>
      </c>
      <c r="I212" s="2">
        <v>3532</v>
      </c>
      <c r="J212" s="2">
        <v>3845</v>
      </c>
      <c r="K212" s="2">
        <v>2554</v>
      </c>
      <c r="L212" s="2">
        <v>2600</v>
      </c>
      <c r="M212" s="2">
        <v>2652</v>
      </c>
      <c r="N212" s="2">
        <v>2705.04</v>
      </c>
      <c r="O212" s="129">
        <v>2759.1408000000001</v>
      </c>
      <c r="P212" s="247"/>
      <c r="Q212" s="161" t="s">
        <v>39</v>
      </c>
      <c r="R212" s="162">
        <v>1.82</v>
      </c>
      <c r="S212" s="163">
        <v>1.82</v>
      </c>
      <c r="T212" s="164">
        <v>1.82</v>
      </c>
      <c r="U212" s="162">
        <v>1.82</v>
      </c>
      <c r="V212" s="165">
        <f t="shared" si="39"/>
        <v>1.82</v>
      </c>
      <c r="W212" s="166">
        <f t="shared" si="30"/>
        <v>5581.9400000000005</v>
      </c>
      <c r="X212" s="166">
        <f t="shared" si="31"/>
        <v>4024.02</v>
      </c>
      <c r="Y212" s="166">
        <f t="shared" si="32"/>
        <v>6428.24</v>
      </c>
      <c r="Z212" s="166">
        <f t="shared" si="33"/>
        <v>6997.9000000000005</v>
      </c>
      <c r="AA212" s="166">
        <f t="shared" si="34"/>
        <v>4648.28</v>
      </c>
      <c r="AB212" s="166">
        <f t="shared" si="35"/>
        <v>4732</v>
      </c>
      <c r="AC212" s="166">
        <f t="shared" si="36"/>
        <v>4826.6400000000003</v>
      </c>
      <c r="AD212" s="166">
        <f t="shared" si="37"/>
        <v>4923.1728000000003</v>
      </c>
      <c r="AE212" s="166">
        <f t="shared" si="38"/>
        <v>5021.6362560000007</v>
      </c>
    </row>
    <row r="213" spans="3:31" ht="12.75" thickBot="1" x14ac:dyDescent="0.25">
      <c r="C213" s="9"/>
      <c r="D213" s="157"/>
      <c r="E213" s="158">
        <v>908</v>
      </c>
      <c r="F213" s="248" t="s">
        <v>40</v>
      </c>
      <c r="G213" s="3">
        <v>400</v>
      </c>
      <c r="H213" s="2">
        <v>333</v>
      </c>
      <c r="I213" s="2">
        <v>459</v>
      </c>
      <c r="J213" s="2">
        <v>291</v>
      </c>
      <c r="K213" s="2">
        <v>810</v>
      </c>
      <c r="L213" s="2">
        <v>850</v>
      </c>
      <c r="M213" s="2">
        <v>867</v>
      </c>
      <c r="N213" s="2">
        <v>884.34</v>
      </c>
      <c r="O213" s="129">
        <v>902.02680000000009</v>
      </c>
      <c r="P213" s="247"/>
      <c r="Q213" s="201" t="s">
        <v>40</v>
      </c>
      <c r="R213" s="184">
        <v>1.82</v>
      </c>
      <c r="S213" s="185">
        <v>1.82</v>
      </c>
      <c r="T213" s="186">
        <v>1.82</v>
      </c>
      <c r="U213" s="184">
        <v>1.82</v>
      </c>
      <c r="V213" s="187">
        <f t="shared" si="39"/>
        <v>1.82</v>
      </c>
      <c r="W213" s="166">
        <f t="shared" si="30"/>
        <v>728</v>
      </c>
      <c r="X213" s="166">
        <f t="shared" si="31"/>
        <v>606.06000000000006</v>
      </c>
      <c r="Y213" s="166">
        <f t="shared" si="32"/>
        <v>835.38</v>
      </c>
      <c r="Z213" s="166">
        <f t="shared" si="33"/>
        <v>529.62</v>
      </c>
      <c r="AA213" s="166">
        <f t="shared" si="34"/>
        <v>1474.2</v>
      </c>
      <c r="AB213" s="166">
        <f t="shared" si="35"/>
        <v>1547</v>
      </c>
      <c r="AC213" s="166">
        <f t="shared" si="36"/>
        <v>1577.94</v>
      </c>
      <c r="AD213" s="166">
        <f t="shared" si="37"/>
        <v>1609.4988000000001</v>
      </c>
      <c r="AE213" s="166">
        <f t="shared" si="38"/>
        <v>1641.6887760000002</v>
      </c>
    </row>
    <row r="214" spans="3:31" ht="12.75" hidden="1" thickBot="1" x14ac:dyDescent="0.25">
      <c r="C214" s="9"/>
      <c r="F214" s="173" t="s">
        <v>519</v>
      </c>
      <c r="G214" s="3"/>
      <c r="H214" s="2"/>
      <c r="I214" s="2"/>
      <c r="J214" s="2"/>
      <c r="K214" s="2"/>
      <c r="L214" s="2"/>
      <c r="M214" s="2">
        <v>0</v>
      </c>
      <c r="N214" s="2">
        <v>0</v>
      </c>
      <c r="O214" s="129">
        <v>0</v>
      </c>
      <c r="P214" s="247"/>
      <c r="Q214" s="220" t="s">
        <v>519</v>
      </c>
      <c r="R214" s="221"/>
      <c r="S214" s="222"/>
      <c r="T214" s="223"/>
      <c r="U214" s="221"/>
      <c r="V214" s="224">
        <f t="shared" si="39"/>
        <v>0</v>
      </c>
      <c r="W214" s="166">
        <f t="shared" si="30"/>
        <v>0</v>
      </c>
      <c r="X214" s="166">
        <f t="shared" si="31"/>
        <v>0</v>
      </c>
      <c r="Y214" s="166">
        <f t="shared" si="32"/>
        <v>0</v>
      </c>
      <c r="Z214" s="166">
        <f t="shared" si="33"/>
        <v>0</v>
      </c>
      <c r="AA214" s="166">
        <f t="shared" si="34"/>
        <v>0</v>
      </c>
      <c r="AB214" s="166">
        <f t="shared" si="35"/>
        <v>0</v>
      </c>
      <c r="AC214" s="166">
        <f t="shared" si="36"/>
        <v>0</v>
      </c>
      <c r="AD214" s="166">
        <f t="shared" si="37"/>
        <v>0</v>
      </c>
      <c r="AE214" s="166">
        <f t="shared" si="38"/>
        <v>0</v>
      </c>
    </row>
    <row r="215" spans="3:31" x14ac:dyDescent="0.2">
      <c r="C215" s="9"/>
      <c r="D215" s="157" t="s">
        <v>448</v>
      </c>
      <c r="E215" s="158" t="s">
        <v>449</v>
      </c>
      <c r="F215" s="172" t="s">
        <v>450</v>
      </c>
      <c r="G215" s="3">
        <v>1497</v>
      </c>
      <c r="H215" s="2">
        <v>1093</v>
      </c>
      <c r="I215" s="2">
        <v>956</v>
      </c>
      <c r="J215" s="2">
        <v>950</v>
      </c>
      <c r="K215" s="2">
        <v>1348</v>
      </c>
      <c r="L215" s="2">
        <v>1400</v>
      </c>
      <c r="M215" s="2">
        <v>1428</v>
      </c>
      <c r="N215" s="2">
        <v>1456.56</v>
      </c>
      <c r="O215" s="129">
        <v>1485.6912</v>
      </c>
      <c r="P215" s="247"/>
      <c r="Q215" s="161"/>
      <c r="R215" s="162"/>
      <c r="S215" s="163">
        <v>4.7300000000000004</v>
      </c>
      <c r="T215" s="164">
        <v>6.51</v>
      </c>
      <c r="U215" s="162">
        <v>37.4</v>
      </c>
      <c r="V215" s="165">
        <f t="shared" si="39"/>
        <v>6.51</v>
      </c>
      <c r="W215" s="166">
        <f t="shared" si="30"/>
        <v>9745.4699999999993</v>
      </c>
      <c r="X215" s="166">
        <f t="shared" si="31"/>
        <v>7115.4299999999994</v>
      </c>
      <c r="Y215" s="166">
        <f t="shared" si="32"/>
        <v>6223.5599999999995</v>
      </c>
      <c r="Z215" s="166">
        <f t="shared" si="33"/>
        <v>6184.5</v>
      </c>
      <c r="AA215" s="166">
        <f t="shared" si="34"/>
        <v>8775.48</v>
      </c>
      <c r="AB215" s="166">
        <f t="shared" si="35"/>
        <v>9114</v>
      </c>
      <c r="AC215" s="166">
        <f t="shared" si="36"/>
        <v>9296.2799999999988</v>
      </c>
      <c r="AD215" s="166">
        <f t="shared" si="37"/>
        <v>9482.2055999999993</v>
      </c>
      <c r="AE215" s="166">
        <f t="shared" si="38"/>
        <v>9671.8497119999993</v>
      </c>
    </row>
    <row r="216" spans="3:31" x14ac:dyDescent="0.2">
      <c r="C216" s="9"/>
      <c r="D216" s="157"/>
      <c r="E216" s="158" t="s">
        <v>451</v>
      </c>
      <c r="F216" s="172" t="s">
        <v>452</v>
      </c>
      <c r="G216" s="3"/>
      <c r="H216" s="2"/>
      <c r="I216" s="2"/>
      <c r="J216" s="2"/>
      <c r="K216" s="2"/>
      <c r="L216" s="2"/>
      <c r="M216" s="2">
        <v>0</v>
      </c>
      <c r="N216" s="2">
        <v>0</v>
      </c>
      <c r="O216" s="129">
        <v>0</v>
      </c>
      <c r="P216" s="247"/>
      <c r="Q216" s="249"/>
      <c r="R216" s="168">
        <v>51.33</v>
      </c>
      <c r="S216" s="169"/>
      <c r="T216" s="168">
        <v>51.33</v>
      </c>
      <c r="U216" s="168">
        <v>51.33</v>
      </c>
      <c r="V216" s="168">
        <f t="shared" si="39"/>
        <v>51.33</v>
      </c>
      <c r="W216" s="166">
        <f t="shared" si="30"/>
        <v>0</v>
      </c>
      <c r="X216" s="166">
        <f t="shared" si="31"/>
        <v>0</v>
      </c>
      <c r="Y216" s="166">
        <f t="shared" si="32"/>
        <v>0</v>
      </c>
      <c r="Z216" s="166">
        <f t="shared" si="33"/>
        <v>0</v>
      </c>
      <c r="AA216" s="166">
        <f t="shared" si="34"/>
        <v>0</v>
      </c>
      <c r="AB216" s="166">
        <f t="shared" si="35"/>
        <v>0</v>
      </c>
      <c r="AC216" s="166">
        <f t="shared" si="36"/>
        <v>0</v>
      </c>
      <c r="AD216" s="166">
        <f t="shared" si="37"/>
        <v>0</v>
      </c>
      <c r="AE216" s="166">
        <f t="shared" si="38"/>
        <v>0</v>
      </c>
    </row>
    <row r="217" spans="3:31" ht="12.75" hidden="1" thickBot="1" x14ac:dyDescent="0.25">
      <c r="C217" s="9"/>
      <c r="F217" s="173" t="s">
        <v>520</v>
      </c>
      <c r="G217" s="3"/>
      <c r="H217" s="2"/>
      <c r="I217" s="2"/>
      <c r="J217" s="83"/>
      <c r="K217" s="2"/>
      <c r="L217" s="2"/>
      <c r="M217" s="2"/>
      <c r="N217" s="2"/>
      <c r="O217" s="2"/>
      <c r="P217" s="247"/>
      <c r="Q217" s="250"/>
      <c r="R217" s="251"/>
      <c r="S217" s="252"/>
      <c r="T217" s="250"/>
      <c r="U217" s="252"/>
      <c r="V217" s="168"/>
      <c r="W217" s="253">
        <f t="shared" si="30"/>
        <v>0</v>
      </c>
      <c r="X217" s="253">
        <f t="shared" si="31"/>
        <v>0</v>
      </c>
      <c r="Y217" s="253">
        <f t="shared" si="32"/>
        <v>0</v>
      </c>
      <c r="Z217" s="253">
        <f t="shared" si="33"/>
        <v>0</v>
      </c>
      <c r="AA217" s="253">
        <f t="shared" si="34"/>
        <v>0</v>
      </c>
      <c r="AB217" s="253">
        <f t="shared" si="35"/>
        <v>0</v>
      </c>
      <c r="AC217" s="253">
        <f t="shared" si="36"/>
        <v>0</v>
      </c>
      <c r="AD217" s="253">
        <f t="shared" si="37"/>
        <v>0</v>
      </c>
      <c r="AE217" s="253">
        <f t="shared" si="38"/>
        <v>0</v>
      </c>
    </row>
    <row r="218" spans="3:31" ht="12.75" thickBot="1" x14ac:dyDescent="0.25">
      <c r="C218" s="9"/>
      <c r="E218" s="254"/>
      <c r="F218" s="241"/>
      <c r="G218" s="9"/>
      <c r="H218" s="10"/>
      <c r="I218" s="10"/>
      <c r="J218" s="10"/>
      <c r="K218" s="10"/>
      <c r="L218" s="10"/>
      <c r="M218" s="10"/>
      <c r="N218" s="10"/>
      <c r="O218" s="10"/>
      <c r="P218" s="247"/>
      <c r="Q218" s="241"/>
      <c r="V218" s="255"/>
      <c r="W218" s="256"/>
      <c r="X218" s="256"/>
      <c r="Y218" s="256"/>
      <c r="Z218" s="256"/>
      <c r="AA218" s="256"/>
      <c r="AB218" s="256"/>
      <c r="AC218" s="256"/>
      <c r="AD218" s="256"/>
      <c r="AE218" s="256"/>
    </row>
    <row r="219" spans="3:31" ht="12.75" thickBot="1" x14ac:dyDescent="0.25">
      <c r="C219" s="9"/>
      <c r="E219" s="254"/>
      <c r="F219" s="257" t="s">
        <v>453</v>
      </c>
      <c r="G219" s="281">
        <f t="shared" ref="G219:O219" si="40">+W219</f>
        <v>1349940.49</v>
      </c>
      <c r="H219" s="281">
        <f t="shared" si="40"/>
        <v>1344956.0400000003</v>
      </c>
      <c r="I219" s="281">
        <f t="shared" si="40"/>
        <v>1363803.0999999996</v>
      </c>
      <c r="J219" s="281">
        <f t="shared" si="40"/>
        <v>1475524.16</v>
      </c>
      <c r="K219" s="281">
        <f t="shared" si="40"/>
        <v>1809044.1599999997</v>
      </c>
      <c r="L219" s="281">
        <f t="shared" si="40"/>
        <v>1953663.8</v>
      </c>
      <c r="M219" s="281">
        <f t="shared" si="40"/>
        <v>1992737.0760000001</v>
      </c>
      <c r="N219" s="281">
        <f t="shared" si="40"/>
        <v>2032591.8175200005</v>
      </c>
      <c r="O219" s="281">
        <f t="shared" si="40"/>
        <v>2073243.6538704</v>
      </c>
      <c r="P219" s="247"/>
      <c r="W219" s="258">
        <f t="shared" ref="W219:AE219" si="41">SUM(W7:W218)</f>
        <v>1349940.49</v>
      </c>
      <c r="X219" s="258">
        <f t="shared" si="41"/>
        <v>1344956.0400000003</v>
      </c>
      <c r="Y219" s="258">
        <f t="shared" si="41"/>
        <v>1363803.0999999996</v>
      </c>
      <c r="Z219" s="258">
        <f t="shared" si="41"/>
        <v>1475524.16</v>
      </c>
      <c r="AA219" s="258">
        <f t="shared" si="41"/>
        <v>1809044.1599999997</v>
      </c>
      <c r="AB219" s="258">
        <f t="shared" si="41"/>
        <v>1953663.8</v>
      </c>
      <c r="AC219" s="258">
        <f t="shared" si="41"/>
        <v>1992737.0760000001</v>
      </c>
      <c r="AD219" s="258">
        <f t="shared" si="41"/>
        <v>2032591.8175200005</v>
      </c>
      <c r="AE219" s="258">
        <f t="shared" si="41"/>
        <v>2073243.6538704</v>
      </c>
    </row>
    <row r="220" spans="3:31" x14ac:dyDescent="0.2">
      <c r="C220" s="9"/>
      <c r="D220" s="237"/>
      <c r="E220" s="259"/>
      <c r="F220" s="260"/>
      <c r="G220" s="261"/>
      <c r="H220" s="261"/>
      <c r="I220" s="261"/>
      <c r="J220" s="261"/>
      <c r="K220" s="261"/>
      <c r="L220" s="261"/>
      <c r="M220" s="261"/>
      <c r="N220" s="261"/>
      <c r="O220" s="261"/>
      <c r="P220" s="247"/>
      <c r="Q220" s="237"/>
      <c r="R220" s="237"/>
      <c r="S220" s="237"/>
      <c r="T220" s="237"/>
      <c r="U220" s="237"/>
      <c r="V220" s="237"/>
      <c r="W220" s="262"/>
      <c r="X220" s="262"/>
      <c r="Y220" s="262"/>
      <c r="Z220" s="262"/>
      <c r="AA220" s="262"/>
      <c r="AB220" s="262"/>
      <c r="AC220" s="263"/>
      <c r="AD220" s="263"/>
      <c r="AE220" s="263"/>
    </row>
    <row r="221" spans="3:31" ht="45" customHeight="1" thickBot="1" x14ac:dyDescent="0.25">
      <c r="C221" s="9"/>
      <c r="D221" s="9"/>
      <c r="E221" s="10"/>
      <c r="F221" s="143"/>
      <c r="G221" s="11"/>
      <c r="H221" s="9"/>
      <c r="I221" s="9"/>
      <c r="J221" s="9"/>
      <c r="K221" s="9"/>
      <c r="L221" s="9"/>
      <c r="M221" s="242"/>
      <c r="N221" s="242"/>
      <c r="O221" s="242"/>
      <c r="P221" s="247"/>
      <c r="Q221" s="264"/>
      <c r="R221" s="264"/>
      <c r="S221" s="264"/>
      <c r="T221" s="264"/>
      <c r="U221" s="264"/>
      <c r="V221" s="264"/>
      <c r="W221" s="264"/>
      <c r="X221" s="264"/>
      <c r="Y221" s="264"/>
      <c r="Z221" s="264"/>
      <c r="AA221" s="264"/>
      <c r="AB221" s="264"/>
      <c r="AC221" s="265"/>
      <c r="AD221" s="265"/>
      <c r="AE221" s="265"/>
    </row>
    <row r="222" spans="3:31" ht="13.5" thickTop="1" thickBot="1" x14ac:dyDescent="0.25">
      <c r="C222" s="9"/>
      <c r="D222" s="9"/>
      <c r="E222" s="10"/>
      <c r="F222" s="266" t="s">
        <v>454</v>
      </c>
      <c r="G222" s="267">
        <v>1165867.79</v>
      </c>
      <c r="H222" s="267">
        <v>1147973.3799999999</v>
      </c>
      <c r="I222" s="267">
        <v>1195088.71</v>
      </c>
      <c r="J222" s="267">
        <v>1334041.33</v>
      </c>
      <c r="K222" s="267">
        <v>1711779.5</v>
      </c>
      <c r="L222" s="267">
        <f>+'[1]FICHA TECNICA'!L27</f>
        <v>0</v>
      </c>
      <c r="M222" s="267">
        <f>+'[1]FICHA TECNICA'!M27</f>
        <v>0</v>
      </c>
      <c r="N222" s="267">
        <f>+'[1]FICHA TECNICA'!N27</f>
        <v>0</v>
      </c>
      <c r="O222" s="267">
        <f>+'[1]FICHA TECNICA'!O27</f>
        <v>0</v>
      </c>
      <c r="P222" s="247"/>
      <c r="Q222" s="241"/>
      <c r="R222" s="136"/>
      <c r="S222" s="268"/>
      <c r="W222" s="269"/>
      <c r="X222" s="269"/>
      <c r="Y222" s="269"/>
      <c r="Z222" s="269"/>
      <c r="AA222" s="269"/>
      <c r="AB222" s="269"/>
      <c r="AC222" s="9"/>
      <c r="AD222" s="9"/>
      <c r="AE222" s="9"/>
    </row>
    <row r="223" spans="3:31" ht="12.75" thickTop="1" x14ac:dyDescent="0.2">
      <c r="C223" s="9"/>
      <c r="D223" s="9"/>
      <c r="E223" s="10"/>
      <c r="F223" s="143"/>
      <c r="G223" s="11"/>
      <c r="H223" s="9"/>
      <c r="I223" s="9"/>
      <c r="J223" s="9"/>
      <c r="K223" s="9"/>
      <c r="L223" s="9"/>
      <c r="M223" s="242"/>
      <c r="N223" s="242"/>
      <c r="O223" s="242"/>
      <c r="P223" s="247"/>
      <c r="Q223" s="143"/>
      <c r="R223" s="10"/>
      <c r="S223" s="11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</row>
    <row r="224" spans="3:31" x14ac:dyDescent="0.2">
      <c r="C224" s="9"/>
      <c r="D224" s="12"/>
      <c r="E224" s="139"/>
      <c r="F224" s="143"/>
      <c r="G224" s="270">
        <f>+G219/G222</f>
        <v>1.1578847117819422</v>
      </c>
      <c r="H224" s="270">
        <f>+H219/H222</f>
        <v>1.1715916618205906</v>
      </c>
      <c r="I224" s="270">
        <f>+I219/I222</f>
        <v>1.1411731100697953</v>
      </c>
      <c r="J224" s="270">
        <f>+J219/J222</f>
        <v>1.1060558071315525</v>
      </c>
      <c r="K224" s="270">
        <f>+K219/K222</f>
        <v>1.0568207879577947</v>
      </c>
      <c r="L224" s="12"/>
      <c r="M224" s="243"/>
      <c r="N224" s="243"/>
      <c r="O224" s="243"/>
      <c r="P224" s="247"/>
      <c r="Q224" s="143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</row>
    <row r="225" spans="4:31" ht="12.75" thickBot="1" x14ac:dyDescent="0.25">
      <c r="D225" s="9"/>
      <c r="E225" s="142"/>
      <c r="F225" s="143"/>
      <c r="Q225" s="143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</row>
    <row r="226" spans="4:31" ht="12.75" thickTop="1" x14ac:dyDescent="0.2">
      <c r="D226" s="9"/>
      <c r="E226" s="142"/>
      <c r="F226" s="143"/>
      <c r="Q226" s="143"/>
      <c r="R226" s="9"/>
      <c r="S226" s="9"/>
      <c r="T226" s="9"/>
      <c r="U226" s="9"/>
      <c r="V226" s="271" t="s">
        <v>455</v>
      </c>
      <c r="W226" s="155">
        <v>2015</v>
      </c>
      <c r="X226" s="155">
        <v>2016</v>
      </c>
      <c r="Y226" s="156">
        <v>2017</v>
      </c>
      <c r="Z226" s="156">
        <v>2018</v>
      </c>
      <c r="AA226" s="156">
        <v>2019</v>
      </c>
      <c r="AB226" s="156">
        <v>2020</v>
      </c>
      <c r="AC226" s="156">
        <v>2021</v>
      </c>
      <c r="AD226" s="156">
        <v>2022</v>
      </c>
      <c r="AE226" s="156">
        <v>2023</v>
      </c>
    </row>
    <row r="227" spans="4:31" x14ac:dyDescent="0.2">
      <c r="D227" s="9"/>
      <c r="E227" s="142"/>
      <c r="F227" s="143"/>
      <c r="Q227" s="143"/>
      <c r="R227" s="9"/>
      <c r="S227" s="11"/>
      <c r="T227" s="143"/>
      <c r="U227" s="143"/>
      <c r="V227" s="272" t="s">
        <v>456</v>
      </c>
      <c r="W227" s="273">
        <f t="shared" ref="W227:AE227" si="42">SUM(W228:W234)</f>
        <v>1349940.4900000002</v>
      </c>
      <c r="X227" s="273">
        <f t="shared" si="42"/>
        <v>1344956.04</v>
      </c>
      <c r="Y227" s="273">
        <f t="shared" si="42"/>
        <v>1363803.1</v>
      </c>
      <c r="Z227" s="273">
        <f t="shared" si="42"/>
        <v>1475524.1599999997</v>
      </c>
      <c r="AA227" s="273">
        <f t="shared" si="42"/>
        <v>1809044.16</v>
      </c>
      <c r="AB227" s="273">
        <f t="shared" si="42"/>
        <v>1953663.8</v>
      </c>
      <c r="AC227" s="273">
        <f t="shared" si="42"/>
        <v>1992737.0760000001</v>
      </c>
      <c r="AD227" s="273">
        <f t="shared" si="42"/>
        <v>2032591.81752</v>
      </c>
      <c r="AE227" s="273">
        <f t="shared" si="42"/>
        <v>2073243.6538704</v>
      </c>
    </row>
    <row r="228" spans="4:31" x14ac:dyDescent="0.2">
      <c r="D228" s="9"/>
      <c r="E228" s="142"/>
      <c r="F228" s="143"/>
      <c r="Q228" s="143"/>
      <c r="R228" s="9"/>
      <c r="S228" s="11"/>
      <c r="T228" s="143"/>
      <c r="U228" s="143"/>
      <c r="V228" s="272" t="s">
        <v>457</v>
      </c>
      <c r="W228" s="273">
        <f t="shared" ref="W228:AE228" si="43">+W24+W23+W22+W21+W20+W18+W17+W16+SUM(W33:W111)+W27+W28+W29+W30+W19</f>
        <v>192023.52000000005</v>
      </c>
      <c r="X228" s="273">
        <f t="shared" si="43"/>
        <v>161854.84</v>
      </c>
      <c r="Y228" s="273">
        <f t="shared" si="43"/>
        <v>167809.07</v>
      </c>
      <c r="Z228" s="273">
        <f t="shared" si="43"/>
        <v>173899.93999999994</v>
      </c>
      <c r="AA228" s="273">
        <f t="shared" si="43"/>
        <v>189068.36000000002</v>
      </c>
      <c r="AB228" s="273">
        <f t="shared" si="43"/>
        <v>210370</v>
      </c>
      <c r="AC228" s="273">
        <f t="shared" si="43"/>
        <v>214577.4</v>
      </c>
      <c r="AD228" s="273">
        <f t="shared" si="43"/>
        <v>218868.94800000003</v>
      </c>
      <c r="AE228" s="273">
        <f t="shared" si="43"/>
        <v>223246.32695999998</v>
      </c>
    </row>
    <row r="229" spans="4:31" x14ac:dyDescent="0.2">
      <c r="D229" s="9"/>
      <c r="E229" s="142"/>
      <c r="F229" s="143"/>
      <c r="Q229" s="143"/>
      <c r="R229" s="9"/>
      <c r="S229" s="11"/>
      <c r="T229" s="143"/>
      <c r="U229" s="143"/>
      <c r="V229" s="272" t="s">
        <v>521</v>
      </c>
      <c r="W229" s="273">
        <f t="shared" ref="W229:AE229" si="44">+W212+W213</f>
        <v>6309.9400000000005</v>
      </c>
      <c r="X229" s="273">
        <f t="shared" si="44"/>
        <v>4630.08</v>
      </c>
      <c r="Y229" s="273">
        <f t="shared" si="44"/>
        <v>7263.62</v>
      </c>
      <c r="Z229" s="273">
        <f t="shared" si="44"/>
        <v>7527.52</v>
      </c>
      <c r="AA229" s="273">
        <f t="shared" si="44"/>
        <v>6122.48</v>
      </c>
      <c r="AB229" s="273">
        <f t="shared" si="44"/>
        <v>6279</v>
      </c>
      <c r="AC229" s="273">
        <f t="shared" si="44"/>
        <v>6404.58</v>
      </c>
      <c r="AD229" s="273">
        <f t="shared" si="44"/>
        <v>6532.6716000000006</v>
      </c>
      <c r="AE229" s="273">
        <f t="shared" si="44"/>
        <v>6663.3250320000006</v>
      </c>
    </row>
    <row r="230" spans="4:31" x14ac:dyDescent="0.2">
      <c r="D230" s="9"/>
      <c r="E230" s="142"/>
      <c r="F230" s="143"/>
      <c r="Q230" s="93"/>
      <c r="R230" s="9"/>
      <c r="S230" s="245"/>
      <c r="T230" s="143"/>
      <c r="U230" s="143"/>
      <c r="V230" s="272" t="s">
        <v>458</v>
      </c>
      <c r="W230" s="273">
        <f t="shared" ref="W230:AE230" si="45">+W7+W8+W9+W10+W11+W13+W14+W15+W215+W216</f>
        <v>164641.31</v>
      </c>
      <c r="X230" s="273">
        <f t="shared" si="45"/>
        <v>190543.05000000002</v>
      </c>
      <c r="Y230" s="273">
        <f t="shared" si="45"/>
        <v>189798.73999999996</v>
      </c>
      <c r="Z230" s="273">
        <f t="shared" si="45"/>
        <v>241136.90999999997</v>
      </c>
      <c r="AA230" s="273">
        <f t="shared" si="45"/>
        <v>350946.03999999992</v>
      </c>
      <c r="AB230" s="273">
        <f t="shared" si="45"/>
        <v>393823.99999999994</v>
      </c>
      <c r="AC230" s="273">
        <f t="shared" si="45"/>
        <v>401700.48</v>
      </c>
      <c r="AD230" s="273">
        <f t="shared" si="45"/>
        <v>409734.48959999997</v>
      </c>
      <c r="AE230" s="273">
        <f t="shared" si="45"/>
        <v>417929.17939199996</v>
      </c>
    </row>
    <row r="231" spans="4:31" x14ac:dyDescent="0.2">
      <c r="D231" s="9"/>
      <c r="E231" s="142"/>
      <c r="F231" s="143"/>
      <c r="Q231" s="274"/>
      <c r="R231" s="9"/>
      <c r="S231" s="11"/>
      <c r="T231" s="143"/>
      <c r="U231" s="143"/>
      <c r="V231" s="272" t="s">
        <v>459</v>
      </c>
      <c r="W231" s="273">
        <f t="shared" ref="W231:AE231" si="46">+W113+W114+W116+W117+W119+W120+W121+W123+W124+W126+W127+W129+W130+W132+W133+W134+W135</f>
        <v>132742.56000000003</v>
      </c>
      <c r="X231" s="273">
        <f t="shared" si="46"/>
        <v>130077.00000000001</v>
      </c>
      <c r="Y231" s="273">
        <f t="shared" si="46"/>
        <v>127132.08</v>
      </c>
      <c r="Z231" s="273">
        <f t="shared" si="46"/>
        <v>128319.36000000002</v>
      </c>
      <c r="AA231" s="273">
        <f t="shared" si="46"/>
        <v>139435.56</v>
      </c>
      <c r="AB231" s="273">
        <f t="shared" si="46"/>
        <v>155976</v>
      </c>
      <c r="AC231" s="273">
        <f t="shared" si="46"/>
        <v>159095.52000000002</v>
      </c>
      <c r="AD231" s="273">
        <f t="shared" si="46"/>
        <v>162277.43040000001</v>
      </c>
      <c r="AE231" s="273">
        <f t="shared" si="46"/>
        <v>165522.97900800002</v>
      </c>
    </row>
    <row r="232" spans="4:31" x14ac:dyDescent="0.2">
      <c r="D232" s="9"/>
      <c r="E232" s="142"/>
      <c r="F232" s="143"/>
      <c r="Q232" s="274"/>
      <c r="R232" s="9"/>
      <c r="S232" s="11"/>
      <c r="T232" s="143"/>
      <c r="U232" s="143"/>
      <c r="V232" s="272" t="s">
        <v>460</v>
      </c>
      <c r="W232" s="275">
        <f t="shared" ref="W232:AE232" si="47">SUM(W137:W173)</f>
        <v>385964.18</v>
      </c>
      <c r="X232" s="275">
        <f t="shared" si="47"/>
        <v>347576.73</v>
      </c>
      <c r="Y232" s="275">
        <f t="shared" si="47"/>
        <v>317217.05</v>
      </c>
      <c r="Z232" s="275">
        <f t="shared" si="47"/>
        <v>336286.87000000005</v>
      </c>
      <c r="AA232" s="275">
        <f t="shared" si="47"/>
        <v>356988.06000000006</v>
      </c>
      <c r="AB232" s="275">
        <f t="shared" si="47"/>
        <v>387127.8</v>
      </c>
      <c r="AC232" s="275">
        <f t="shared" si="47"/>
        <v>394870.35600000003</v>
      </c>
      <c r="AD232" s="275">
        <f t="shared" si="47"/>
        <v>402767.76312000002</v>
      </c>
      <c r="AE232" s="275">
        <f t="shared" si="47"/>
        <v>410823.11838240002</v>
      </c>
    </row>
    <row r="233" spans="4:31" x14ac:dyDescent="0.2">
      <c r="D233" s="9"/>
      <c r="E233" s="142"/>
      <c r="F233" s="143"/>
      <c r="Q233" s="274"/>
      <c r="R233" s="9"/>
      <c r="S233" s="11"/>
      <c r="T233" s="143"/>
      <c r="U233" s="143"/>
      <c r="V233" s="272" t="s">
        <v>461</v>
      </c>
      <c r="W233" s="275">
        <f t="shared" ref="W233:AE233" si="48">+W175+W176+W177+W178+W180+W181+W182+W184+W185+W187+W188+W189+W190+W191+W192</f>
        <v>434066.87000000005</v>
      </c>
      <c r="X233" s="275">
        <f t="shared" si="48"/>
        <v>477969.85000000003</v>
      </c>
      <c r="Y233" s="275">
        <f t="shared" si="48"/>
        <v>516892.16000000003</v>
      </c>
      <c r="Z233" s="275">
        <f t="shared" si="48"/>
        <v>543940.6</v>
      </c>
      <c r="AA233" s="275">
        <f t="shared" si="48"/>
        <v>727136.91999999993</v>
      </c>
      <c r="AB233" s="275">
        <f t="shared" si="48"/>
        <v>760098</v>
      </c>
      <c r="AC233" s="275">
        <f t="shared" si="48"/>
        <v>775299.96</v>
      </c>
      <c r="AD233" s="275">
        <f t="shared" si="48"/>
        <v>790805.95919999992</v>
      </c>
      <c r="AE233" s="275">
        <f t="shared" si="48"/>
        <v>806622.07838399999</v>
      </c>
    </row>
    <row r="234" spans="4:31" ht="12.75" thickBot="1" x14ac:dyDescent="0.25">
      <c r="D234" s="9"/>
      <c r="E234" s="142"/>
      <c r="F234" s="143"/>
      <c r="Q234" s="276"/>
      <c r="R234" s="9"/>
      <c r="S234" s="11"/>
      <c r="T234" s="143"/>
      <c r="U234" s="143"/>
      <c r="V234" s="272" t="s">
        <v>462</v>
      </c>
      <c r="W234" s="277">
        <f t="shared" ref="W234:AE234" si="49">+W194+W195+W196+W197+W198+W199+W200+W201+W202+W204+W205+W206+W207+W209+W210</f>
        <v>34192.11</v>
      </c>
      <c r="X234" s="277">
        <f t="shared" si="49"/>
        <v>32304.489999999998</v>
      </c>
      <c r="Y234" s="277">
        <f t="shared" si="49"/>
        <v>37690.380000000005</v>
      </c>
      <c r="Z234" s="277">
        <f t="shared" si="49"/>
        <v>44412.960000000006</v>
      </c>
      <c r="AA234" s="277">
        <f t="shared" si="49"/>
        <v>39346.740000000005</v>
      </c>
      <c r="AB234" s="277">
        <f t="shared" si="49"/>
        <v>39989</v>
      </c>
      <c r="AC234" s="277">
        <f t="shared" si="49"/>
        <v>40788.78</v>
      </c>
      <c r="AD234" s="277">
        <f t="shared" si="49"/>
        <v>41604.555600000007</v>
      </c>
      <c r="AE234" s="277">
        <f t="shared" si="49"/>
        <v>42436.646712000002</v>
      </c>
    </row>
    <row r="235" spans="4:31" ht="12.75" thickTop="1" x14ac:dyDescent="0.2">
      <c r="D235" s="9"/>
      <c r="E235" s="142"/>
      <c r="F235" s="143"/>
      <c r="Q235" s="278"/>
      <c r="R235" s="279"/>
      <c r="S235" s="27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</row>
    <row r="236" spans="4:31" x14ac:dyDescent="0.2">
      <c r="D236" s="9"/>
      <c r="E236" s="142"/>
      <c r="F236" s="143"/>
      <c r="Q236" s="278"/>
      <c r="R236" s="279"/>
      <c r="S236" s="27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</row>
  </sheetData>
  <sheetProtection algorithmName="SHA-512" hashValue="TuouL1aCWPPDcX/MxGoBJ6q4sLjDAcy6Stucl0rsvKrOesV3loCHEbLIz5rsU9yogPtUSevVmCxfxY/jNWhpPA==" saltValue="ds/mOkAQe85HfNhoFhACCA==" spinCount="100000" sheet="1" objects="1" scenarios="1"/>
  <mergeCells count="26">
    <mergeCell ref="C124:C159"/>
    <mergeCell ref="C160:C161"/>
    <mergeCell ref="C162:C164"/>
    <mergeCell ref="C190:C191"/>
    <mergeCell ref="C192:C193"/>
    <mergeCell ref="C165:C168"/>
    <mergeCell ref="C169:C174"/>
    <mergeCell ref="C175:C177"/>
    <mergeCell ref="C178:C182"/>
    <mergeCell ref="C185:C186"/>
    <mergeCell ref="W5:AE5"/>
    <mergeCell ref="Q174:R174"/>
    <mergeCell ref="S5:U5"/>
    <mergeCell ref="I5:O5"/>
    <mergeCell ref="C12:C14"/>
    <mergeCell ref="C15:C18"/>
    <mergeCell ref="C7:C11"/>
    <mergeCell ref="C22:C25"/>
    <mergeCell ref="C27:C105"/>
    <mergeCell ref="C106:C108"/>
    <mergeCell ref="C109:C110"/>
    <mergeCell ref="C111:C112"/>
    <mergeCell ref="C113:C114"/>
    <mergeCell ref="C115:C116"/>
    <mergeCell ref="C117:C120"/>
    <mergeCell ref="C121:C122"/>
  </mergeCells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U217"/>
  <sheetViews>
    <sheetView showGridLines="0" topLeftCell="B1" zoomScale="130" zoomScaleNormal="130" workbookViewId="0">
      <pane xSplit="1" ySplit="3" topLeftCell="AY4" activePane="bottomRight" state="frozen"/>
      <selection activeCell="B1" sqref="B1"/>
      <selection pane="topRight" activeCell="C1" sqref="C1"/>
      <selection pane="bottomLeft" activeCell="B4" sqref="B4"/>
      <selection pane="bottomRight" activeCell="BE191" sqref="BE191"/>
    </sheetView>
  </sheetViews>
  <sheetFormatPr baseColWidth="10" defaultColWidth="11.42578125" defaultRowHeight="12.75" x14ac:dyDescent="0.2"/>
  <cols>
    <col min="1" max="1" width="11.42578125" style="13"/>
    <col min="2" max="2" width="57.42578125" style="13" customWidth="1"/>
    <col min="3" max="46" width="15.7109375" style="13" customWidth="1"/>
    <col min="47" max="47" width="11.42578125" style="13"/>
    <col min="48" max="48" width="11.42578125" style="121"/>
    <col min="49" max="49" width="36.85546875" style="13" customWidth="1"/>
    <col min="50" max="103" width="15.7109375" style="13" customWidth="1"/>
    <col min="104" max="16384" width="11.42578125" style="13"/>
  </cols>
  <sheetData>
    <row r="1" spans="1:99" ht="13.5" thickBot="1" x14ac:dyDescent="0.25">
      <c r="A1" s="13" t="s">
        <v>472</v>
      </c>
    </row>
    <row r="2" spans="1:99" ht="13.5" thickBot="1" x14ac:dyDescent="0.25">
      <c r="C2" s="298" t="s">
        <v>492</v>
      </c>
      <c r="D2" s="299"/>
      <c r="E2" s="299"/>
      <c r="F2" s="299"/>
      <c r="G2" s="300"/>
      <c r="H2" s="298" t="s">
        <v>523</v>
      </c>
      <c r="I2" s="299"/>
      <c r="J2" s="299"/>
      <c r="K2" s="299"/>
      <c r="L2" s="300"/>
      <c r="M2" s="298" t="s">
        <v>534</v>
      </c>
      <c r="N2" s="299"/>
      <c r="O2" s="299"/>
      <c r="P2" s="299"/>
      <c r="Q2" s="300"/>
      <c r="R2" s="298" t="s">
        <v>535</v>
      </c>
      <c r="S2" s="299"/>
      <c r="T2" s="299"/>
      <c r="U2" s="299"/>
      <c r="V2" s="300"/>
      <c r="W2" s="298" t="s">
        <v>536</v>
      </c>
      <c r="X2" s="299"/>
      <c r="Y2" s="299"/>
      <c r="Z2" s="299"/>
      <c r="AA2" s="300"/>
      <c r="AB2" s="298" t="s">
        <v>537</v>
      </c>
      <c r="AC2" s="299"/>
      <c r="AD2" s="299"/>
      <c r="AE2" s="299"/>
      <c r="AF2" s="300"/>
      <c r="AG2" s="298" t="s">
        <v>538</v>
      </c>
      <c r="AH2" s="299"/>
      <c r="AI2" s="299"/>
      <c r="AJ2" s="299"/>
      <c r="AK2" s="300"/>
      <c r="AL2" s="298" t="s">
        <v>539</v>
      </c>
      <c r="AM2" s="299"/>
      <c r="AN2" s="299"/>
      <c r="AO2" s="299"/>
      <c r="AP2" s="300"/>
      <c r="AQ2" s="298" t="s">
        <v>540</v>
      </c>
      <c r="AR2" s="299"/>
      <c r="AS2" s="299"/>
      <c r="AT2" s="299"/>
      <c r="AU2" s="300"/>
      <c r="AV2" s="122"/>
      <c r="AX2" s="298" t="s">
        <v>492</v>
      </c>
      <c r="AY2" s="299"/>
      <c r="AZ2" s="299"/>
      <c r="BA2" s="299"/>
      <c r="BB2" s="300"/>
      <c r="BC2" s="298" t="s">
        <v>523</v>
      </c>
      <c r="BD2" s="299"/>
      <c r="BE2" s="299"/>
      <c r="BF2" s="299"/>
      <c r="BG2" s="300"/>
      <c r="BH2" s="298" t="s">
        <v>534</v>
      </c>
      <c r="BI2" s="299"/>
      <c r="BJ2" s="299"/>
      <c r="BK2" s="299"/>
      <c r="BL2" s="300"/>
      <c r="BM2" s="298" t="s">
        <v>535</v>
      </c>
      <c r="BN2" s="299"/>
      <c r="BO2" s="299"/>
      <c r="BP2" s="299"/>
      <c r="BQ2" s="300"/>
      <c r="BR2" s="298" t="s">
        <v>536</v>
      </c>
      <c r="BS2" s="299"/>
      <c r="BT2" s="299"/>
      <c r="BU2" s="299"/>
      <c r="BV2" s="300"/>
      <c r="BW2" s="298" t="s">
        <v>537</v>
      </c>
      <c r="BX2" s="299"/>
      <c r="BY2" s="299"/>
      <c r="BZ2" s="299"/>
      <c r="CA2" s="300"/>
      <c r="CB2" s="298" t="s">
        <v>538</v>
      </c>
      <c r="CC2" s="299"/>
      <c r="CD2" s="299"/>
      <c r="CE2" s="299"/>
      <c r="CF2" s="300"/>
      <c r="CG2" s="298" t="s">
        <v>539</v>
      </c>
      <c r="CH2" s="299"/>
      <c r="CI2" s="299"/>
      <c r="CJ2" s="299"/>
      <c r="CK2" s="300"/>
      <c r="CL2" s="298" t="s">
        <v>540</v>
      </c>
      <c r="CM2" s="299"/>
      <c r="CN2" s="299"/>
      <c r="CO2" s="299"/>
      <c r="CP2" s="300"/>
      <c r="CQ2" s="298"/>
      <c r="CR2" s="299"/>
      <c r="CS2" s="299"/>
      <c r="CT2" s="299"/>
      <c r="CU2" s="300"/>
    </row>
    <row r="3" spans="1:99" ht="13.5" thickBot="1" x14ac:dyDescent="0.25">
      <c r="B3" s="14" t="s">
        <v>41</v>
      </c>
      <c r="C3" s="15" t="s">
        <v>43</v>
      </c>
      <c r="D3" s="16" t="s">
        <v>44</v>
      </c>
      <c r="E3" s="16" t="s">
        <v>45</v>
      </c>
      <c r="F3" s="16" t="s">
        <v>46</v>
      </c>
      <c r="G3" s="17" t="s">
        <v>47</v>
      </c>
      <c r="H3" s="14" t="s">
        <v>43</v>
      </c>
      <c r="I3" s="18" t="s">
        <v>44</v>
      </c>
      <c r="J3" s="18" t="s">
        <v>45</v>
      </c>
      <c r="K3" s="18" t="s">
        <v>46</v>
      </c>
      <c r="L3" s="19" t="s">
        <v>47</v>
      </c>
      <c r="M3" s="14" t="s">
        <v>43</v>
      </c>
      <c r="N3" s="18" t="s">
        <v>44</v>
      </c>
      <c r="O3" s="18" t="s">
        <v>45</v>
      </c>
      <c r="P3" s="18" t="s">
        <v>46</v>
      </c>
      <c r="Q3" s="19" t="s">
        <v>47</v>
      </c>
      <c r="R3" s="14" t="s">
        <v>43</v>
      </c>
      <c r="S3" s="18" t="s">
        <v>44</v>
      </c>
      <c r="T3" s="18" t="s">
        <v>45</v>
      </c>
      <c r="U3" s="18" t="s">
        <v>46</v>
      </c>
      <c r="V3" s="19" t="s">
        <v>47</v>
      </c>
      <c r="W3" s="14" t="s">
        <v>43</v>
      </c>
      <c r="X3" s="18" t="s">
        <v>44</v>
      </c>
      <c r="Y3" s="18" t="s">
        <v>45</v>
      </c>
      <c r="Z3" s="18" t="s">
        <v>46</v>
      </c>
      <c r="AA3" s="19" t="s">
        <v>47</v>
      </c>
      <c r="AB3" s="14" t="s">
        <v>43</v>
      </c>
      <c r="AC3" s="18" t="s">
        <v>44</v>
      </c>
      <c r="AD3" s="18" t="s">
        <v>45</v>
      </c>
      <c r="AE3" s="18" t="s">
        <v>46</v>
      </c>
      <c r="AF3" s="19" t="s">
        <v>47</v>
      </c>
      <c r="AG3" s="14" t="s">
        <v>43</v>
      </c>
      <c r="AH3" s="18" t="s">
        <v>44</v>
      </c>
      <c r="AI3" s="18" t="s">
        <v>45</v>
      </c>
      <c r="AJ3" s="18" t="s">
        <v>46</v>
      </c>
      <c r="AK3" s="19" t="s">
        <v>47</v>
      </c>
      <c r="AL3" s="14" t="s">
        <v>43</v>
      </c>
      <c r="AM3" s="18" t="s">
        <v>44</v>
      </c>
      <c r="AN3" s="18" t="s">
        <v>45</v>
      </c>
      <c r="AO3" s="18" t="s">
        <v>46</v>
      </c>
      <c r="AP3" s="19" t="s">
        <v>47</v>
      </c>
      <c r="AQ3" s="14" t="s">
        <v>43</v>
      </c>
      <c r="AR3" s="18" t="s">
        <v>44</v>
      </c>
      <c r="AS3" s="18" t="s">
        <v>45</v>
      </c>
      <c r="AT3" s="18" t="s">
        <v>46</v>
      </c>
      <c r="AU3" s="19" t="s">
        <v>47</v>
      </c>
      <c r="AV3" s="122"/>
      <c r="AW3" s="19" t="s">
        <v>41</v>
      </c>
      <c r="AX3" s="14" t="s">
        <v>43</v>
      </c>
      <c r="AY3" s="18" t="s">
        <v>44</v>
      </c>
      <c r="AZ3" s="18" t="s">
        <v>45</v>
      </c>
      <c r="BA3" s="18" t="s">
        <v>46</v>
      </c>
      <c r="BB3" s="19" t="s">
        <v>47</v>
      </c>
      <c r="BC3" s="14" t="s">
        <v>43</v>
      </c>
      <c r="BD3" s="18" t="s">
        <v>44</v>
      </c>
      <c r="BE3" s="18" t="s">
        <v>45</v>
      </c>
      <c r="BF3" s="18" t="s">
        <v>46</v>
      </c>
      <c r="BG3" s="19" t="s">
        <v>47</v>
      </c>
      <c r="BH3" s="14" t="s">
        <v>43</v>
      </c>
      <c r="BI3" s="18" t="s">
        <v>44</v>
      </c>
      <c r="BJ3" s="18" t="s">
        <v>45</v>
      </c>
      <c r="BK3" s="18" t="s">
        <v>46</v>
      </c>
      <c r="BL3" s="19" t="s">
        <v>47</v>
      </c>
      <c r="BM3" s="14" t="s">
        <v>43</v>
      </c>
      <c r="BN3" s="18" t="s">
        <v>44</v>
      </c>
      <c r="BO3" s="18" t="s">
        <v>45</v>
      </c>
      <c r="BP3" s="18" t="s">
        <v>46</v>
      </c>
      <c r="BQ3" s="19" t="s">
        <v>47</v>
      </c>
      <c r="BR3" s="14" t="s">
        <v>43</v>
      </c>
      <c r="BS3" s="18" t="s">
        <v>44</v>
      </c>
      <c r="BT3" s="18" t="s">
        <v>45</v>
      </c>
      <c r="BU3" s="18" t="s">
        <v>46</v>
      </c>
      <c r="BV3" s="19" t="s">
        <v>47</v>
      </c>
      <c r="BW3" s="14" t="s">
        <v>43</v>
      </c>
      <c r="BX3" s="18" t="s">
        <v>44</v>
      </c>
      <c r="BY3" s="18" t="s">
        <v>45</v>
      </c>
      <c r="BZ3" s="18" t="s">
        <v>46</v>
      </c>
      <c r="CA3" s="19" t="s">
        <v>47</v>
      </c>
      <c r="CB3" s="14" t="s">
        <v>43</v>
      </c>
      <c r="CC3" s="18" t="s">
        <v>44</v>
      </c>
      <c r="CD3" s="18" t="s">
        <v>45</v>
      </c>
      <c r="CE3" s="18" t="s">
        <v>46</v>
      </c>
      <c r="CF3" s="19" t="s">
        <v>47</v>
      </c>
      <c r="CG3" s="14" t="s">
        <v>43</v>
      </c>
      <c r="CH3" s="18" t="s">
        <v>44</v>
      </c>
      <c r="CI3" s="18" t="s">
        <v>45</v>
      </c>
      <c r="CJ3" s="18" t="s">
        <v>46</v>
      </c>
      <c r="CK3" s="19" t="s">
        <v>47</v>
      </c>
      <c r="CL3" s="14" t="s">
        <v>43</v>
      </c>
      <c r="CM3" s="18" t="s">
        <v>44</v>
      </c>
      <c r="CN3" s="18" t="s">
        <v>45</v>
      </c>
      <c r="CO3" s="18" t="s">
        <v>46</v>
      </c>
      <c r="CP3" s="19" t="s">
        <v>47</v>
      </c>
      <c r="CQ3" s="14"/>
      <c r="CR3" s="18"/>
      <c r="CS3" s="18"/>
      <c r="CT3" s="18"/>
      <c r="CU3" s="19"/>
    </row>
    <row r="4" spans="1:99" x14ac:dyDescent="0.2">
      <c r="B4" s="20" t="s">
        <v>1</v>
      </c>
      <c r="C4" s="125">
        <v>2066</v>
      </c>
      <c r="D4" s="125">
        <v>2326</v>
      </c>
      <c r="E4" s="125">
        <v>2551</v>
      </c>
      <c r="F4" s="125">
        <v>2581</v>
      </c>
      <c r="G4" s="22">
        <f>+C4+D4+E4+F4</f>
        <v>9524</v>
      </c>
      <c r="H4" s="125">
        <v>1987</v>
      </c>
      <c r="I4" s="125">
        <v>2933</v>
      </c>
      <c r="J4" s="125">
        <v>2258</v>
      </c>
      <c r="K4" s="125">
        <v>2306</v>
      </c>
      <c r="L4" s="23">
        <f>+H4+I4+J4+K4</f>
        <v>9484</v>
      </c>
      <c r="M4" s="125">
        <v>2053</v>
      </c>
      <c r="N4" s="125">
        <v>2302</v>
      </c>
      <c r="O4" s="125">
        <v>2981</v>
      </c>
      <c r="P4" s="125">
        <v>2391</v>
      </c>
      <c r="Q4" s="23">
        <f>+M4+N4+O4+P4</f>
        <v>9727</v>
      </c>
      <c r="R4" s="125">
        <v>1791</v>
      </c>
      <c r="S4" s="125">
        <v>2332</v>
      </c>
      <c r="T4" s="125">
        <v>2597</v>
      </c>
      <c r="U4" s="125">
        <v>2469</v>
      </c>
      <c r="V4" s="23">
        <f>+R4+S4+T4+U4</f>
        <v>9189</v>
      </c>
      <c r="W4" s="125">
        <v>1999</v>
      </c>
      <c r="X4" s="125">
        <v>2474</v>
      </c>
      <c r="Y4" s="125">
        <v>2559</v>
      </c>
      <c r="Z4" s="125">
        <v>2601</v>
      </c>
      <c r="AA4" s="23">
        <f>+W4+X4+Y4+Z4</f>
        <v>9633</v>
      </c>
      <c r="AB4" s="125">
        <v>2008</v>
      </c>
      <c r="AC4" s="125">
        <v>1102</v>
      </c>
      <c r="AD4" s="125">
        <v>2920</v>
      </c>
      <c r="AE4" s="125">
        <v>1870</v>
      </c>
      <c r="AF4" s="23">
        <f>+AB4+AC4+AD4+AE4</f>
        <v>7900</v>
      </c>
      <c r="AG4" s="125">
        <v>1307</v>
      </c>
      <c r="AH4" s="125">
        <v>8433</v>
      </c>
      <c r="AI4" s="282">
        <v>2861</v>
      </c>
      <c r="AJ4" s="125">
        <v>13569</v>
      </c>
      <c r="AK4" s="23">
        <f>+AG4+AH4+AI4+AJ4</f>
        <v>26170</v>
      </c>
      <c r="AL4" s="125">
        <v>3910</v>
      </c>
      <c r="AM4" s="125">
        <v>2864</v>
      </c>
      <c r="AN4" s="125">
        <v>4261</v>
      </c>
      <c r="AO4" s="125">
        <v>0</v>
      </c>
      <c r="AP4" s="23">
        <f>+AL4+AM4+AN4+AO4</f>
        <v>11035</v>
      </c>
      <c r="AQ4" s="91">
        <f>+'PRODUCCION TRIMESTRE-AÑO'!D4</f>
        <v>0</v>
      </c>
      <c r="AR4" s="91">
        <f>+'PRODUCCION TRIMESTRE-AÑO'!E4</f>
        <v>0</v>
      </c>
      <c r="AS4" s="91">
        <f>+'PRODUCCION TRIMESTRE-AÑO'!F4</f>
        <v>0</v>
      </c>
      <c r="AT4" s="91">
        <f>+'PRODUCCION TRIMESTRE-AÑO'!G4</f>
        <v>0</v>
      </c>
      <c r="AU4" s="91">
        <f>+AQ4+AR4+AS4+AT4</f>
        <v>0</v>
      </c>
      <c r="AV4" s="123"/>
      <c r="AW4" s="94" t="s">
        <v>2</v>
      </c>
      <c r="AX4" s="24">
        <f>+C4+C5+C6+C7</f>
        <v>4988</v>
      </c>
      <c r="AY4" s="25">
        <f>+D4+D5+D6+D7</f>
        <v>5204</v>
      </c>
      <c r="AZ4" s="25">
        <f>+E4+E5+E6+E7</f>
        <v>5208</v>
      </c>
      <c r="BA4" s="25">
        <f>+F4+F5+F6+F7</f>
        <v>5872</v>
      </c>
      <c r="BB4" s="26">
        <f>SUM(AX4:BA4)</f>
        <v>21272</v>
      </c>
      <c r="BC4" s="24">
        <f t="shared" ref="BC4" si="0">+H4+H5+H6+H7</f>
        <v>4419</v>
      </c>
      <c r="BD4" s="25">
        <f t="shared" ref="BD4" si="1">+I4+I5+I6+I7</f>
        <v>5947</v>
      </c>
      <c r="BE4" s="25">
        <f t="shared" ref="BE4" si="2">+J4+J5+J6+J7</f>
        <v>5221</v>
      </c>
      <c r="BF4" s="25">
        <f t="shared" ref="BF4" si="3">+K4+K5+K6+K7</f>
        <v>5596</v>
      </c>
      <c r="BG4" s="26">
        <f>SUM(BC4:BF4)</f>
        <v>21183</v>
      </c>
      <c r="BH4" s="24">
        <f t="shared" ref="BH4" si="4">+M4+M5+M6+M7</f>
        <v>4051</v>
      </c>
      <c r="BI4" s="25">
        <f t="shared" ref="BI4" si="5">+N4+N5+N6+N7</f>
        <v>4699</v>
      </c>
      <c r="BJ4" s="25">
        <f t="shared" ref="BJ4" si="6">+O4+O5+O6+O7</f>
        <v>5298</v>
      </c>
      <c r="BK4" s="25">
        <f t="shared" ref="BK4" si="7">+P4+P5+P6+P7</f>
        <v>7396</v>
      </c>
      <c r="BL4" s="26">
        <f>SUM(BH4:BK4)</f>
        <v>21444</v>
      </c>
      <c r="BM4" s="24">
        <f t="shared" ref="BM4" si="8">+R4+R5+R6+R7</f>
        <v>3935</v>
      </c>
      <c r="BN4" s="25">
        <f t="shared" ref="BN4" si="9">+S4+S5+S6+S7</f>
        <v>4943</v>
      </c>
      <c r="BO4" s="25">
        <f t="shared" ref="BO4" si="10">+T4+T5+T6+T7</f>
        <v>5638</v>
      </c>
      <c r="BP4" s="25">
        <f t="shared" ref="BP4" si="11">+U4+U5+U6+U7</f>
        <v>8086</v>
      </c>
      <c r="BQ4" s="26">
        <f>SUM(BM4:BP4)</f>
        <v>22602</v>
      </c>
      <c r="BR4" s="24">
        <f t="shared" ref="BR4" si="12">+W4+W5+W6+W7</f>
        <v>4297</v>
      </c>
      <c r="BS4" s="25">
        <f t="shared" ref="BS4" si="13">+X4+X5+X6+X7</f>
        <v>4806</v>
      </c>
      <c r="BT4" s="25">
        <f t="shared" ref="BT4" si="14">+Y4+Y5+Y6+Y7</f>
        <v>4863</v>
      </c>
      <c r="BU4" s="25">
        <f t="shared" ref="BU4" si="15">+Z4+Z5+Z6+Z7</f>
        <v>4679</v>
      </c>
      <c r="BV4" s="26">
        <f>SUM(BR4:BU4)</f>
        <v>18645</v>
      </c>
      <c r="BW4" s="24">
        <f t="shared" ref="BW4" si="16">+AB4+AB5+AB6+AB7</f>
        <v>4212</v>
      </c>
      <c r="BX4" s="25">
        <f t="shared" ref="BX4" si="17">+AC4+AC5+AC6+AC7</f>
        <v>4180</v>
      </c>
      <c r="BY4" s="25">
        <f t="shared" ref="BY4" si="18">+AD4+AD5+AD6+AD7</f>
        <v>9489</v>
      </c>
      <c r="BZ4" s="25">
        <f t="shared" ref="BZ4" si="19">+AE4+AE5+AE6+AE7</f>
        <v>4795</v>
      </c>
      <c r="CA4" s="26">
        <f>SUM(BW4:BZ4)</f>
        <v>22676</v>
      </c>
      <c r="CB4" s="24">
        <f t="shared" ref="CB4" si="20">+AG4+AG5+AG6+AG7</f>
        <v>3690</v>
      </c>
      <c r="CC4" s="25">
        <f t="shared" ref="CC4" si="21">+AH4+AH5+AH6+AH7</f>
        <v>11407</v>
      </c>
      <c r="CD4" s="25">
        <f t="shared" ref="CD4" si="22">+AI4+AI5+AI6+AI7</f>
        <v>4711</v>
      </c>
      <c r="CE4" s="25">
        <f t="shared" ref="CE4" si="23">+AJ4+AJ5+AJ6+AJ7</f>
        <v>14449</v>
      </c>
      <c r="CF4" s="26">
        <f>SUM(CB4:CE4)</f>
        <v>34257</v>
      </c>
      <c r="CG4" s="24">
        <f t="shared" ref="CG4" si="24">+AL4+AL5+AL6+AL7</f>
        <v>5260</v>
      </c>
      <c r="CH4" s="25">
        <f t="shared" ref="CH4" si="25">+AM4+AM5+AM6+AM7</f>
        <v>3802</v>
      </c>
      <c r="CI4" s="25">
        <f t="shared" ref="CI4" si="26">+AN4+AN5+AN6+AN7</f>
        <v>5668</v>
      </c>
      <c r="CJ4" s="25">
        <f t="shared" ref="CJ4" si="27">+AO4+AO5+AO6+AO7</f>
        <v>0</v>
      </c>
      <c r="CK4" s="26">
        <f>SUM(CG4:CJ4)</f>
        <v>14730</v>
      </c>
      <c r="CL4" s="24">
        <f t="shared" ref="CL4" si="28">+AQ4+AQ5+AQ6+AQ7</f>
        <v>0</v>
      </c>
      <c r="CM4" s="25">
        <f t="shared" ref="CM4" si="29">+AR4+AR5+AR6+AR7</f>
        <v>0</v>
      </c>
      <c r="CN4" s="25">
        <f t="shared" ref="CN4" si="30">+AS4+AS5+AS6+AS7</f>
        <v>0</v>
      </c>
      <c r="CO4" s="25">
        <f t="shared" ref="CO4" si="31">+AT4+AT5+AT6+AT7</f>
        <v>0</v>
      </c>
      <c r="CP4" s="26">
        <f>SUM(CL4:CO4)</f>
        <v>0</v>
      </c>
      <c r="CQ4" s="24"/>
      <c r="CR4" s="25"/>
      <c r="CS4" s="25"/>
      <c r="CT4" s="25"/>
      <c r="CU4" s="26"/>
    </row>
    <row r="5" spans="1:99" x14ac:dyDescent="0.2">
      <c r="B5" s="27" t="s">
        <v>3</v>
      </c>
      <c r="C5" s="125">
        <v>748</v>
      </c>
      <c r="D5" s="125">
        <v>1130</v>
      </c>
      <c r="E5" s="125">
        <v>846</v>
      </c>
      <c r="F5" s="125">
        <v>1355</v>
      </c>
      <c r="G5" s="26">
        <f t="shared" ref="G5:G49" si="32">+C5+D5+E5+F5</f>
        <v>4079</v>
      </c>
      <c r="H5" s="125">
        <v>740</v>
      </c>
      <c r="I5" s="125">
        <v>956</v>
      </c>
      <c r="J5" s="125">
        <v>793</v>
      </c>
      <c r="K5" s="125">
        <v>1022</v>
      </c>
      <c r="L5" s="26">
        <f t="shared" ref="L5:L49" si="33">+H5+I5+J5+K5</f>
        <v>3511</v>
      </c>
      <c r="M5" s="125">
        <v>732</v>
      </c>
      <c r="N5" s="125">
        <v>1042</v>
      </c>
      <c r="O5" s="125">
        <v>1061</v>
      </c>
      <c r="P5" s="125">
        <v>3061</v>
      </c>
      <c r="Q5" s="26">
        <f t="shared" ref="Q5:Q49" si="34">+M5+N5+O5+P5</f>
        <v>5896</v>
      </c>
      <c r="R5" s="125">
        <v>788</v>
      </c>
      <c r="S5" s="125">
        <v>1028</v>
      </c>
      <c r="T5" s="125">
        <v>1278</v>
      </c>
      <c r="U5" s="125">
        <v>2780</v>
      </c>
      <c r="V5" s="26">
        <f t="shared" ref="V5:V49" si="35">+R5+S5+T5+U5</f>
        <v>5874</v>
      </c>
      <c r="W5" s="125">
        <v>932</v>
      </c>
      <c r="X5" s="125">
        <v>892</v>
      </c>
      <c r="Y5" s="125">
        <v>988</v>
      </c>
      <c r="Z5" s="125">
        <v>933</v>
      </c>
      <c r="AA5" s="26">
        <f t="shared" ref="AA5:AA49" si="36">+W5+X5+Y5+Z5</f>
        <v>3745</v>
      </c>
      <c r="AB5" s="125">
        <v>992</v>
      </c>
      <c r="AC5" s="125">
        <v>242</v>
      </c>
      <c r="AD5" s="125">
        <v>112</v>
      </c>
      <c r="AE5" s="125">
        <v>1418</v>
      </c>
      <c r="AF5" s="26">
        <f t="shared" ref="AF5:AF49" si="37">+AB5+AC5+AD5+AE5</f>
        <v>2764</v>
      </c>
      <c r="AG5" s="125">
        <v>389</v>
      </c>
      <c r="AH5" s="125">
        <v>477</v>
      </c>
      <c r="AI5" s="283">
        <v>616</v>
      </c>
      <c r="AJ5" s="125">
        <v>346</v>
      </c>
      <c r="AK5" s="26">
        <f t="shared" ref="AK5:AK49" si="38">+AG5+AH5+AI5+AJ5</f>
        <v>1828</v>
      </c>
      <c r="AL5" s="125">
        <v>270</v>
      </c>
      <c r="AM5" s="125">
        <v>506</v>
      </c>
      <c r="AN5" s="125">
        <v>359</v>
      </c>
      <c r="AO5" s="125">
        <v>0</v>
      </c>
      <c r="AP5" s="26">
        <f t="shared" ref="AP5:AP49" si="39">+AL5+AM5+AN5+AO5</f>
        <v>1135</v>
      </c>
      <c r="AQ5" s="91">
        <f>+'PRODUCCION TRIMESTRE-AÑO'!D5</f>
        <v>0</v>
      </c>
      <c r="AR5" s="91">
        <f>+'PRODUCCION TRIMESTRE-AÑO'!E5</f>
        <v>0</v>
      </c>
      <c r="AS5" s="91">
        <f>+'PRODUCCION TRIMESTRE-AÑO'!F5</f>
        <v>0</v>
      </c>
      <c r="AT5" s="91">
        <f>+'PRODUCCION TRIMESTRE-AÑO'!G5</f>
        <v>0</v>
      </c>
      <c r="AU5" s="85">
        <f t="shared" ref="AU5:AU49" si="40">+AQ5+AR5+AS5+AT5</f>
        <v>0</v>
      </c>
      <c r="AV5" s="123"/>
      <c r="AW5" s="95" t="s">
        <v>4</v>
      </c>
      <c r="AX5" s="24">
        <f>+C8</f>
        <v>9063</v>
      </c>
      <c r="AY5" s="25">
        <f>+D8</f>
        <v>9520</v>
      </c>
      <c r="AZ5" s="25">
        <f>+E8</f>
        <v>9480</v>
      </c>
      <c r="BA5" s="25">
        <f>+F8</f>
        <v>9284</v>
      </c>
      <c r="BB5" s="26">
        <f t="shared" ref="BB5:BB18" si="41">SUM(AX5:BA5)</f>
        <v>37347</v>
      </c>
      <c r="BC5" s="24">
        <f t="shared" ref="BC5" si="42">+H8</f>
        <v>8574</v>
      </c>
      <c r="BD5" s="25">
        <f t="shared" ref="BD5" si="43">+I8</f>
        <v>8342</v>
      </c>
      <c r="BE5" s="25">
        <f t="shared" ref="BE5" si="44">+J8</f>
        <v>7881</v>
      </c>
      <c r="BF5" s="25">
        <f t="shared" ref="BF5" si="45">+K8</f>
        <v>8948</v>
      </c>
      <c r="BG5" s="26">
        <f t="shared" ref="BG5:BG18" si="46">SUM(BC5:BF5)</f>
        <v>33745</v>
      </c>
      <c r="BH5" s="24">
        <f t="shared" ref="BH5" si="47">+M8</f>
        <v>9318</v>
      </c>
      <c r="BI5" s="25">
        <f t="shared" ref="BI5" si="48">+N8</f>
        <v>7943</v>
      </c>
      <c r="BJ5" s="25">
        <f t="shared" ref="BJ5" si="49">+O8</f>
        <v>9843</v>
      </c>
      <c r="BK5" s="25">
        <f t="shared" ref="BK5" si="50">+P8</f>
        <v>9341</v>
      </c>
      <c r="BL5" s="26">
        <f t="shared" ref="BL5:BL18" si="51">SUM(BH5:BK5)</f>
        <v>36445</v>
      </c>
      <c r="BM5" s="24">
        <f t="shared" ref="BM5" si="52">+R8</f>
        <v>11105</v>
      </c>
      <c r="BN5" s="25">
        <f t="shared" ref="BN5" si="53">+S8</f>
        <v>8236</v>
      </c>
      <c r="BO5" s="25">
        <f t="shared" ref="BO5" si="54">+T8</f>
        <v>11482</v>
      </c>
      <c r="BP5" s="25">
        <f t="shared" ref="BP5" si="55">+U8</f>
        <v>11565</v>
      </c>
      <c r="BQ5" s="26">
        <f t="shared" ref="BQ5:BQ18" si="56">SUM(BM5:BP5)</f>
        <v>42388</v>
      </c>
      <c r="BR5" s="24">
        <f t="shared" ref="BR5" si="57">+W8</f>
        <v>11057</v>
      </c>
      <c r="BS5" s="25">
        <f t="shared" ref="BS5" si="58">+X8</f>
        <v>10057</v>
      </c>
      <c r="BT5" s="25">
        <f t="shared" ref="BT5" si="59">+Y8</f>
        <v>11870</v>
      </c>
      <c r="BU5" s="25">
        <f t="shared" ref="BU5" si="60">+Z8</f>
        <v>10920</v>
      </c>
      <c r="BV5" s="26">
        <f t="shared" ref="BV5:BV18" si="61">SUM(BR5:BU5)</f>
        <v>43904</v>
      </c>
      <c r="BW5" s="24">
        <f t="shared" ref="BW5" si="62">+AB8</f>
        <v>8949</v>
      </c>
      <c r="BX5" s="25">
        <f t="shared" ref="BX5" si="63">+AC8</f>
        <v>3034</v>
      </c>
      <c r="BY5" s="25">
        <f t="shared" ref="BY5" si="64">+AD8</f>
        <v>6072</v>
      </c>
      <c r="BZ5" s="25">
        <f t="shared" ref="BZ5" si="65">+AE8</f>
        <v>5764</v>
      </c>
      <c r="CA5" s="26">
        <f t="shared" ref="CA5:CA18" si="66">SUM(BW5:BZ5)</f>
        <v>23819</v>
      </c>
      <c r="CB5" s="24">
        <f t="shared" ref="CB5" si="67">+AG8</f>
        <v>6186</v>
      </c>
      <c r="CC5" s="25">
        <f t="shared" ref="CC5" si="68">+AH8</f>
        <v>7275</v>
      </c>
      <c r="CD5" s="25">
        <f t="shared" ref="CD5" si="69">+AI8</f>
        <v>7277</v>
      </c>
      <c r="CE5" s="25">
        <f t="shared" ref="CE5" si="70">+AJ8</f>
        <v>5062</v>
      </c>
      <c r="CF5" s="26">
        <f t="shared" ref="CF5:CF18" si="71">SUM(CB5:CE5)</f>
        <v>25800</v>
      </c>
      <c r="CG5" s="24">
        <f t="shared" ref="CG5" si="72">+AL8</f>
        <v>8582</v>
      </c>
      <c r="CH5" s="25">
        <f t="shared" ref="CH5" si="73">+AM8</f>
        <v>9910</v>
      </c>
      <c r="CI5" s="25">
        <f t="shared" ref="CI5" si="74">+AN8</f>
        <v>10881</v>
      </c>
      <c r="CJ5" s="25">
        <f t="shared" ref="CJ5" si="75">+AO8</f>
        <v>0</v>
      </c>
      <c r="CK5" s="26">
        <f t="shared" ref="CK5:CK18" si="76">SUM(CG5:CJ5)</f>
        <v>29373</v>
      </c>
      <c r="CL5" s="24">
        <f t="shared" ref="CL5" si="77">+AQ8</f>
        <v>0</v>
      </c>
      <c r="CM5" s="25">
        <f t="shared" ref="CM5" si="78">+AR8</f>
        <v>0</v>
      </c>
      <c r="CN5" s="25">
        <f t="shared" ref="CN5" si="79">+AS8</f>
        <v>0</v>
      </c>
      <c r="CO5" s="25">
        <f t="shared" ref="CO5" si="80">+AT8</f>
        <v>0</v>
      </c>
      <c r="CP5" s="26">
        <f t="shared" ref="CP5:CP18" si="81">SUM(CL5:CO5)</f>
        <v>0</v>
      </c>
      <c r="CQ5" s="24"/>
      <c r="CR5" s="25"/>
      <c r="CS5" s="25"/>
      <c r="CT5" s="25"/>
      <c r="CU5" s="26"/>
    </row>
    <row r="6" spans="1:99" ht="25.5" x14ac:dyDescent="0.2">
      <c r="B6" s="27" t="s">
        <v>5</v>
      </c>
      <c r="C6" s="125">
        <v>1550</v>
      </c>
      <c r="D6" s="125">
        <v>1165</v>
      </c>
      <c r="E6" s="125">
        <v>1262</v>
      </c>
      <c r="F6" s="125">
        <v>1322</v>
      </c>
      <c r="G6" s="26">
        <f t="shared" si="32"/>
        <v>5299</v>
      </c>
      <c r="H6" s="125">
        <v>1369</v>
      </c>
      <c r="I6" s="125">
        <v>1677</v>
      </c>
      <c r="J6" s="125">
        <v>1762</v>
      </c>
      <c r="K6" s="125">
        <v>1961</v>
      </c>
      <c r="L6" s="26">
        <f t="shared" si="33"/>
        <v>6769</v>
      </c>
      <c r="M6" s="125">
        <v>870</v>
      </c>
      <c r="N6" s="125">
        <v>981</v>
      </c>
      <c r="O6" s="126">
        <v>929</v>
      </c>
      <c r="P6" s="125">
        <v>1659</v>
      </c>
      <c r="Q6" s="26">
        <f t="shared" si="34"/>
        <v>4439</v>
      </c>
      <c r="R6" s="125">
        <v>890</v>
      </c>
      <c r="S6" s="125">
        <v>987</v>
      </c>
      <c r="T6" s="125">
        <v>1240</v>
      </c>
      <c r="U6" s="125">
        <v>2368</v>
      </c>
      <c r="V6" s="26">
        <f t="shared" si="35"/>
        <v>5485</v>
      </c>
      <c r="W6" s="126">
        <v>838</v>
      </c>
      <c r="X6" s="125">
        <v>726</v>
      </c>
      <c r="Y6" s="125">
        <v>848</v>
      </c>
      <c r="Z6" s="125">
        <v>633</v>
      </c>
      <c r="AA6" s="26">
        <f t="shared" si="36"/>
        <v>3045</v>
      </c>
      <c r="AB6" s="125">
        <v>812</v>
      </c>
      <c r="AC6" s="125">
        <v>2794</v>
      </c>
      <c r="AD6" s="126">
        <v>6209</v>
      </c>
      <c r="AE6" s="125">
        <v>1121</v>
      </c>
      <c r="AF6" s="26">
        <f t="shared" si="37"/>
        <v>10936</v>
      </c>
      <c r="AG6" s="125">
        <v>1545</v>
      </c>
      <c r="AH6" s="125">
        <v>2023</v>
      </c>
      <c r="AI6" s="283">
        <v>756</v>
      </c>
      <c r="AJ6" s="125">
        <v>270</v>
      </c>
      <c r="AK6" s="26">
        <f t="shared" si="38"/>
        <v>4594</v>
      </c>
      <c r="AL6" s="125">
        <v>528</v>
      </c>
      <c r="AM6" s="125">
        <v>374</v>
      </c>
      <c r="AN6" s="125">
        <v>451</v>
      </c>
      <c r="AO6" s="125">
        <v>0</v>
      </c>
      <c r="AP6" s="26">
        <f t="shared" si="39"/>
        <v>1353</v>
      </c>
      <c r="AQ6" s="91">
        <f>+'PRODUCCION TRIMESTRE-AÑO'!D6</f>
        <v>0</v>
      </c>
      <c r="AR6" s="91">
        <f>+'PRODUCCION TRIMESTRE-AÑO'!E6</f>
        <v>0</v>
      </c>
      <c r="AS6" s="91">
        <f>+'PRODUCCION TRIMESTRE-AÑO'!F6</f>
        <v>0</v>
      </c>
      <c r="AT6" s="91">
        <f>+'PRODUCCION TRIMESTRE-AÑO'!G6</f>
        <v>0</v>
      </c>
      <c r="AU6" s="85">
        <f t="shared" si="40"/>
        <v>0</v>
      </c>
      <c r="AV6" s="123"/>
      <c r="AW6" s="96" t="s">
        <v>6</v>
      </c>
      <c r="AX6" s="24">
        <f>+C10</f>
        <v>5926</v>
      </c>
      <c r="AY6" s="25">
        <f>+D10</f>
        <v>5830</v>
      </c>
      <c r="AZ6" s="25">
        <f>+E10</f>
        <v>5402</v>
      </c>
      <c r="BA6" s="25">
        <f>+F10</f>
        <v>5075</v>
      </c>
      <c r="BB6" s="26">
        <f t="shared" si="41"/>
        <v>22233</v>
      </c>
      <c r="BC6" s="24">
        <f t="shared" ref="BC6" si="82">+H10</f>
        <v>3687</v>
      </c>
      <c r="BD6" s="25">
        <f t="shared" ref="BD6" si="83">+I10</f>
        <v>3292</v>
      </c>
      <c r="BE6" s="25">
        <f t="shared" ref="BE6" si="84">+J10</f>
        <v>4135</v>
      </c>
      <c r="BF6" s="25">
        <f t="shared" ref="BF6" si="85">+K10</f>
        <v>4096</v>
      </c>
      <c r="BG6" s="26">
        <f t="shared" si="46"/>
        <v>15210</v>
      </c>
      <c r="BH6" s="24">
        <f t="shared" ref="BH6" si="86">+M10</f>
        <v>5410</v>
      </c>
      <c r="BI6" s="25">
        <f t="shared" ref="BI6" si="87">+N10</f>
        <v>6627</v>
      </c>
      <c r="BJ6" s="25">
        <f t="shared" ref="BJ6" si="88">+O10</f>
        <v>4729</v>
      </c>
      <c r="BK6" s="25">
        <f t="shared" ref="BK6" si="89">+P10</f>
        <v>4991</v>
      </c>
      <c r="BL6" s="26">
        <f t="shared" si="51"/>
        <v>21757</v>
      </c>
      <c r="BM6" s="24">
        <f t="shared" ref="BM6" si="90">+R10</f>
        <v>5325</v>
      </c>
      <c r="BN6" s="25">
        <f t="shared" ref="BN6" si="91">+S10</f>
        <v>6276</v>
      </c>
      <c r="BO6" s="25">
        <f t="shared" ref="BO6" si="92">+T10</f>
        <v>6209</v>
      </c>
      <c r="BP6" s="25">
        <f t="shared" ref="BP6" si="93">+U10</f>
        <v>5922</v>
      </c>
      <c r="BQ6" s="26">
        <f t="shared" si="56"/>
        <v>23732</v>
      </c>
      <c r="BR6" s="24">
        <f t="shared" ref="BR6" si="94">+W10</f>
        <v>5684</v>
      </c>
      <c r="BS6" s="25">
        <f t="shared" ref="BS6" si="95">+X10</f>
        <v>7131</v>
      </c>
      <c r="BT6" s="25">
        <f t="shared" ref="BT6" si="96">+Y10</f>
        <v>9802</v>
      </c>
      <c r="BU6" s="25">
        <f t="shared" ref="BU6" si="97">+Z10</f>
        <v>10007</v>
      </c>
      <c r="BV6" s="26">
        <f t="shared" si="61"/>
        <v>32624</v>
      </c>
      <c r="BW6" s="24">
        <f t="shared" ref="BW6" si="98">+AB10</f>
        <v>6015</v>
      </c>
      <c r="BX6" s="25">
        <f t="shared" ref="BX6" si="99">+AC10</f>
        <v>888</v>
      </c>
      <c r="BY6" s="25">
        <f t="shared" ref="BY6" si="100">+AD10</f>
        <v>2940</v>
      </c>
      <c r="BZ6" s="25">
        <f t="shared" ref="BZ6" si="101">+AE10</f>
        <v>3728</v>
      </c>
      <c r="CA6" s="26">
        <f t="shared" si="66"/>
        <v>13571</v>
      </c>
      <c r="CB6" s="24">
        <f t="shared" ref="CB6" si="102">+AG10</f>
        <v>3902</v>
      </c>
      <c r="CC6" s="25">
        <f t="shared" ref="CC6" si="103">+AH10</f>
        <v>4342</v>
      </c>
      <c r="CD6" s="25">
        <f t="shared" ref="CD6" si="104">+AI10</f>
        <v>4808</v>
      </c>
      <c r="CE6" s="25">
        <f t="shared" ref="CE6" si="105">+AJ10</f>
        <v>3890</v>
      </c>
      <c r="CF6" s="26">
        <f t="shared" si="71"/>
        <v>16942</v>
      </c>
      <c r="CG6" s="24">
        <f t="shared" ref="CG6" si="106">+AL10</f>
        <v>4891</v>
      </c>
      <c r="CH6" s="25">
        <f t="shared" ref="CH6" si="107">+AM10</f>
        <v>8581</v>
      </c>
      <c r="CI6" s="25">
        <f t="shared" ref="CI6" si="108">+AN10</f>
        <v>11147</v>
      </c>
      <c r="CJ6" s="25">
        <f t="shared" ref="CJ6" si="109">+AO10</f>
        <v>0</v>
      </c>
      <c r="CK6" s="26">
        <f t="shared" si="76"/>
        <v>24619</v>
      </c>
      <c r="CL6" s="24">
        <f t="shared" ref="CL6" si="110">+AQ10</f>
        <v>0</v>
      </c>
      <c r="CM6" s="25">
        <f t="shared" ref="CM6" si="111">+AR10</f>
        <v>0</v>
      </c>
      <c r="CN6" s="25">
        <f t="shared" ref="CN6" si="112">+AS10</f>
        <v>0</v>
      </c>
      <c r="CO6" s="25">
        <f t="shared" ref="CO6" si="113">+AT10</f>
        <v>0</v>
      </c>
      <c r="CP6" s="26">
        <f t="shared" si="81"/>
        <v>0</v>
      </c>
      <c r="CQ6" s="24"/>
      <c r="CR6" s="25"/>
      <c r="CS6" s="25"/>
      <c r="CT6" s="25"/>
      <c r="CU6" s="26"/>
    </row>
    <row r="7" spans="1:99" x14ac:dyDescent="0.2">
      <c r="B7" s="27" t="s">
        <v>7</v>
      </c>
      <c r="C7" s="126">
        <v>624</v>
      </c>
      <c r="D7" s="126">
        <v>583</v>
      </c>
      <c r="E7" s="125">
        <v>549</v>
      </c>
      <c r="F7" s="125">
        <v>614</v>
      </c>
      <c r="G7" s="26">
        <f t="shared" si="32"/>
        <v>2370</v>
      </c>
      <c r="H7" s="126">
        <v>323</v>
      </c>
      <c r="I7" s="125">
        <v>381</v>
      </c>
      <c r="J7" s="125">
        <v>408</v>
      </c>
      <c r="K7" s="125">
        <v>307</v>
      </c>
      <c r="L7" s="26">
        <f t="shared" si="33"/>
        <v>1419</v>
      </c>
      <c r="M7" s="125">
        <v>396</v>
      </c>
      <c r="N7" s="125">
        <v>374</v>
      </c>
      <c r="O7" s="125">
        <v>327</v>
      </c>
      <c r="P7" s="125">
        <v>285</v>
      </c>
      <c r="Q7" s="26">
        <f t="shared" si="34"/>
        <v>1382</v>
      </c>
      <c r="R7" s="125">
        <v>466</v>
      </c>
      <c r="S7" s="125">
        <v>596</v>
      </c>
      <c r="T7" s="126">
        <v>523</v>
      </c>
      <c r="U7" s="125">
        <v>469</v>
      </c>
      <c r="V7" s="26">
        <f t="shared" si="35"/>
        <v>2054</v>
      </c>
      <c r="W7" s="125">
        <v>528</v>
      </c>
      <c r="X7" s="126">
        <v>714</v>
      </c>
      <c r="Y7" s="125">
        <v>468</v>
      </c>
      <c r="Z7" s="125">
        <v>512</v>
      </c>
      <c r="AA7" s="26">
        <f t="shared" si="36"/>
        <v>2222</v>
      </c>
      <c r="AB7" s="126">
        <v>400</v>
      </c>
      <c r="AC7" s="125">
        <v>42</v>
      </c>
      <c r="AD7" s="125">
        <v>248</v>
      </c>
      <c r="AE7" s="126">
        <v>386</v>
      </c>
      <c r="AF7" s="26">
        <f t="shared" si="37"/>
        <v>1076</v>
      </c>
      <c r="AG7" s="125">
        <v>449</v>
      </c>
      <c r="AH7" s="126">
        <v>474</v>
      </c>
      <c r="AI7" s="283">
        <v>478</v>
      </c>
      <c r="AJ7" s="126">
        <v>264</v>
      </c>
      <c r="AK7" s="26">
        <f t="shared" si="38"/>
        <v>1665</v>
      </c>
      <c r="AL7" s="125">
        <v>552</v>
      </c>
      <c r="AM7" s="125">
        <v>58</v>
      </c>
      <c r="AN7" s="125">
        <v>597</v>
      </c>
      <c r="AO7" s="125">
        <v>0</v>
      </c>
      <c r="AP7" s="26">
        <f t="shared" si="39"/>
        <v>1207</v>
      </c>
      <c r="AQ7" s="91">
        <f>+'PRODUCCION TRIMESTRE-AÑO'!D7</f>
        <v>0</v>
      </c>
      <c r="AR7" s="91">
        <f>+'PRODUCCION TRIMESTRE-AÑO'!E7</f>
        <v>0</v>
      </c>
      <c r="AS7" s="91">
        <f>+'PRODUCCION TRIMESTRE-AÑO'!F7</f>
        <v>0</v>
      </c>
      <c r="AT7" s="91">
        <f>+'PRODUCCION TRIMESTRE-AÑO'!G7</f>
        <v>0</v>
      </c>
      <c r="AU7" s="85">
        <f t="shared" si="40"/>
        <v>0</v>
      </c>
      <c r="AV7" s="123"/>
      <c r="AW7" s="97" t="s">
        <v>463</v>
      </c>
      <c r="AX7" s="24">
        <f>+C12+C45+C46+C47</f>
        <v>2819</v>
      </c>
      <c r="AY7" s="25">
        <f>+D12+D45+D46+D47</f>
        <v>3905</v>
      </c>
      <c r="AZ7" s="25">
        <f>+E12+E45+E46+E47</f>
        <v>3897</v>
      </c>
      <c r="BA7" s="25">
        <f>+F12+F45+F46+F47</f>
        <v>3738</v>
      </c>
      <c r="BB7" s="26">
        <f t="shared" si="41"/>
        <v>14359</v>
      </c>
      <c r="BC7" s="24">
        <f t="shared" ref="BC7" si="114">+H12+H45+H46+H47</f>
        <v>2344</v>
      </c>
      <c r="BD7" s="25">
        <f t="shared" ref="BD7" si="115">+I12+I45+I46+I47</f>
        <v>2648</v>
      </c>
      <c r="BE7" s="25">
        <f t="shared" ref="BE7" si="116">+J12+J45+J46+J47</f>
        <v>3937</v>
      </c>
      <c r="BF7" s="25">
        <f t="shared" ref="BF7" si="117">+K12+K45+K46+K47</f>
        <v>5039</v>
      </c>
      <c r="BG7" s="26">
        <f t="shared" si="46"/>
        <v>13968</v>
      </c>
      <c r="BH7" s="24">
        <f t="shared" ref="BH7" si="118">+M12+M45+M46+M47</f>
        <v>3944</v>
      </c>
      <c r="BI7" s="25">
        <f t="shared" ref="BI7" si="119">+N12+N45+N46+N47</f>
        <v>5060</v>
      </c>
      <c r="BJ7" s="25">
        <f t="shared" ref="BJ7" si="120">+O12+O45+O46+O47</f>
        <v>4443</v>
      </c>
      <c r="BK7" s="25">
        <f t="shared" ref="BK7" si="121">+P12+P45+P46+P47</f>
        <v>4206</v>
      </c>
      <c r="BL7" s="26">
        <f t="shared" si="51"/>
        <v>17653</v>
      </c>
      <c r="BM7" s="24">
        <f t="shared" ref="BM7" si="122">+R12+R45+R46+R47</f>
        <v>5156</v>
      </c>
      <c r="BN7" s="25">
        <f t="shared" ref="BN7" si="123">+S12+S45+S46+S47</f>
        <v>5985</v>
      </c>
      <c r="BO7" s="25">
        <f t="shared" ref="BO7" si="124">+T12+T45+T46+T47</f>
        <v>6020</v>
      </c>
      <c r="BP7" s="25">
        <f t="shared" ref="BP7" si="125">+U12+U45+U46+U47</f>
        <v>6077</v>
      </c>
      <c r="BQ7" s="26">
        <f t="shared" si="56"/>
        <v>23238</v>
      </c>
      <c r="BR7" s="24">
        <f t="shared" ref="BR7" si="126">+W12+W45+W46+W47</f>
        <v>5420</v>
      </c>
      <c r="BS7" s="25">
        <f t="shared" ref="BS7" si="127">+X12+X45+X46+X47</f>
        <v>6666</v>
      </c>
      <c r="BT7" s="25">
        <f t="shared" ref="BT7" si="128">+Y12+Y45+Y46+Y47</f>
        <v>5832</v>
      </c>
      <c r="BU7" s="25">
        <f t="shared" ref="BU7" si="129">+Z12+Z45+Z46+Z47</f>
        <v>5589</v>
      </c>
      <c r="BV7" s="26">
        <f t="shared" si="61"/>
        <v>23507</v>
      </c>
      <c r="BW7" s="24">
        <f t="shared" ref="BW7" si="130">+AB12+AB45+AB46+AB47</f>
        <v>4396</v>
      </c>
      <c r="BX7" s="25">
        <f t="shared" ref="BX7" si="131">+AC12+AC45+AC46+AC47</f>
        <v>1009</v>
      </c>
      <c r="BY7" s="25">
        <f t="shared" ref="BY7" si="132">+AD12+AD45+AD46+AD47</f>
        <v>3462</v>
      </c>
      <c r="BZ7" s="25">
        <f t="shared" ref="BZ7" si="133">+AE12+AE45+AE46+AE47</f>
        <v>0</v>
      </c>
      <c r="CA7" s="26">
        <f t="shared" si="66"/>
        <v>8867</v>
      </c>
      <c r="CB7" s="24">
        <f t="shared" ref="CB7" si="134">+AG12+AG45+AG46+AG47</f>
        <v>5239</v>
      </c>
      <c r="CC7" s="25">
        <f t="shared" ref="CC7" si="135">+AH12+AH45+AH46+AH47</f>
        <v>8453</v>
      </c>
      <c r="CD7" s="25">
        <f t="shared" ref="CD7" si="136">+AI12+AI45+AI46+AI47</f>
        <v>6621</v>
      </c>
      <c r="CE7" s="25">
        <f t="shared" ref="CE7" si="137">+AJ12+AJ45+AJ46+AJ47</f>
        <v>7131</v>
      </c>
      <c r="CF7" s="26">
        <f t="shared" si="71"/>
        <v>27444</v>
      </c>
      <c r="CG7" s="24">
        <f t="shared" ref="CG7" si="138">+AL12+AL45+AL46+AL47</f>
        <v>9290</v>
      </c>
      <c r="CH7" s="25">
        <f t="shared" ref="CH7" si="139">+AM12+AM45+AM46+AM47</f>
        <v>7120</v>
      </c>
      <c r="CI7" s="25">
        <f t="shared" ref="CI7" si="140">+AN12+AN45+AN46+AN47</f>
        <v>8351</v>
      </c>
      <c r="CJ7" s="25">
        <f t="shared" ref="CJ7" si="141">+AO12+AO45+AO46+AO47</f>
        <v>0</v>
      </c>
      <c r="CK7" s="26">
        <f t="shared" si="76"/>
        <v>24761</v>
      </c>
      <c r="CL7" s="24">
        <f t="shared" ref="CL7" si="142">+AQ12+AQ45+AQ46+AQ47</f>
        <v>0</v>
      </c>
      <c r="CM7" s="25">
        <f t="shared" ref="CM7" si="143">+AR12+AR45+AR46+AR47</f>
        <v>0</v>
      </c>
      <c r="CN7" s="25">
        <f t="shared" ref="CN7" si="144">+AS12+AS45+AS46+AS47</f>
        <v>0</v>
      </c>
      <c r="CO7" s="25">
        <f t="shared" ref="CO7" si="145">+AT12+AT45+AT46+AT47</f>
        <v>0</v>
      </c>
      <c r="CP7" s="26">
        <f t="shared" si="81"/>
        <v>0</v>
      </c>
      <c r="CQ7" s="24"/>
      <c r="CR7" s="25"/>
      <c r="CS7" s="25"/>
      <c r="CT7" s="25"/>
      <c r="CU7" s="26"/>
    </row>
    <row r="8" spans="1:99" x14ac:dyDescent="0.2">
      <c r="B8" s="28" t="s">
        <v>8</v>
      </c>
      <c r="C8" s="125">
        <v>9063</v>
      </c>
      <c r="D8" s="125">
        <v>9520</v>
      </c>
      <c r="E8" s="125">
        <v>9480</v>
      </c>
      <c r="F8" s="125">
        <v>9284</v>
      </c>
      <c r="G8" s="26">
        <f t="shared" si="32"/>
        <v>37347</v>
      </c>
      <c r="H8" s="125">
        <v>8574</v>
      </c>
      <c r="I8" s="125">
        <v>8342</v>
      </c>
      <c r="J8" s="125">
        <v>7881</v>
      </c>
      <c r="K8" s="125">
        <v>8948</v>
      </c>
      <c r="L8" s="26">
        <f t="shared" si="33"/>
        <v>33745</v>
      </c>
      <c r="M8" s="125">
        <v>9318</v>
      </c>
      <c r="N8" s="125">
        <v>7943</v>
      </c>
      <c r="O8" s="125">
        <v>9843</v>
      </c>
      <c r="P8" s="125">
        <v>9341</v>
      </c>
      <c r="Q8" s="26">
        <f t="shared" si="34"/>
        <v>36445</v>
      </c>
      <c r="R8" s="125">
        <v>11105</v>
      </c>
      <c r="S8" s="125">
        <v>8236</v>
      </c>
      <c r="T8" s="125">
        <v>11482</v>
      </c>
      <c r="U8" s="125">
        <v>11565</v>
      </c>
      <c r="V8" s="26">
        <f t="shared" si="35"/>
        <v>42388</v>
      </c>
      <c r="W8" s="125">
        <v>11057</v>
      </c>
      <c r="X8" s="125">
        <v>10057</v>
      </c>
      <c r="Y8" s="125">
        <v>11870</v>
      </c>
      <c r="Z8" s="125">
        <v>10920</v>
      </c>
      <c r="AA8" s="26">
        <f t="shared" si="36"/>
        <v>43904</v>
      </c>
      <c r="AB8" s="125">
        <v>8949</v>
      </c>
      <c r="AC8" s="125">
        <v>3034</v>
      </c>
      <c r="AD8" s="125">
        <v>6072</v>
      </c>
      <c r="AE8" s="125">
        <v>5764</v>
      </c>
      <c r="AF8" s="26">
        <f t="shared" si="37"/>
        <v>23819</v>
      </c>
      <c r="AG8" s="125">
        <v>6186</v>
      </c>
      <c r="AH8" s="125">
        <v>7275</v>
      </c>
      <c r="AI8" s="282">
        <v>7277</v>
      </c>
      <c r="AJ8" s="125">
        <v>5062</v>
      </c>
      <c r="AK8" s="26">
        <f t="shared" si="38"/>
        <v>25800</v>
      </c>
      <c r="AL8" s="125">
        <v>8582</v>
      </c>
      <c r="AM8" s="125">
        <v>9910</v>
      </c>
      <c r="AN8" s="125">
        <v>10881</v>
      </c>
      <c r="AO8" s="125">
        <v>0</v>
      </c>
      <c r="AP8" s="26">
        <f t="shared" si="39"/>
        <v>29373</v>
      </c>
      <c r="AQ8" s="91">
        <f>+'PRODUCCION TRIMESTRE-AÑO'!D8</f>
        <v>0</v>
      </c>
      <c r="AR8" s="91">
        <f>+'PRODUCCION TRIMESTRE-AÑO'!E8</f>
        <v>0</v>
      </c>
      <c r="AS8" s="91">
        <f>+'PRODUCCION TRIMESTRE-AÑO'!F8</f>
        <v>0</v>
      </c>
      <c r="AT8" s="91">
        <f>+'PRODUCCION TRIMESTRE-AÑO'!G8</f>
        <v>0</v>
      </c>
      <c r="AU8" s="85">
        <f t="shared" si="40"/>
        <v>0</v>
      </c>
      <c r="AV8" s="123"/>
      <c r="AW8" s="98" t="s">
        <v>9</v>
      </c>
      <c r="AX8" s="24">
        <f>+C16+C17+C18</f>
        <v>2092</v>
      </c>
      <c r="AY8" s="25">
        <f>+D16+D17+D18</f>
        <v>1502</v>
      </c>
      <c r="AZ8" s="25">
        <f>+E16+E17+E18</f>
        <v>5359</v>
      </c>
      <c r="BA8" s="25">
        <f>+F16+F17+F18</f>
        <v>5581</v>
      </c>
      <c r="BB8" s="26">
        <f t="shared" si="41"/>
        <v>14534</v>
      </c>
      <c r="BC8" s="24">
        <f t="shared" ref="BC8" si="146">+H16+H17+H18</f>
        <v>2987</v>
      </c>
      <c r="BD8" s="25">
        <f t="shared" ref="BD8" si="147">+I16+I17+I18</f>
        <v>1407</v>
      </c>
      <c r="BE8" s="25">
        <f t="shared" ref="BE8" si="148">+J16+J17+J18</f>
        <v>1393</v>
      </c>
      <c r="BF8" s="25">
        <f t="shared" ref="BF8" si="149">+K16+K17+K18</f>
        <v>1429</v>
      </c>
      <c r="BG8" s="26">
        <f t="shared" si="46"/>
        <v>7216</v>
      </c>
      <c r="BH8" s="24">
        <f t="shared" ref="BH8" si="150">+M16+M17+M18</f>
        <v>982</v>
      </c>
      <c r="BI8" s="25">
        <f t="shared" ref="BI8" si="151">+N16+N17+N18</f>
        <v>1065</v>
      </c>
      <c r="BJ8" s="25">
        <f t="shared" ref="BJ8" si="152">+O16+O17+O18</f>
        <v>894</v>
      </c>
      <c r="BK8" s="25">
        <f t="shared" ref="BK8" si="153">+P16+P17+P18</f>
        <v>1776</v>
      </c>
      <c r="BL8" s="26">
        <f t="shared" si="51"/>
        <v>4717</v>
      </c>
      <c r="BM8" s="24">
        <f t="shared" ref="BM8" si="154">+R16+R17+R18</f>
        <v>1123</v>
      </c>
      <c r="BN8" s="25">
        <f t="shared" ref="BN8" si="155">+S16+S17+S18</f>
        <v>1702</v>
      </c>
      <c r="BO8" s="25">
        <f t="shared" ref="BO8" si="156">+T16+T17+T18</f>
        <v>1113</v>
      </c>
      <c r="BP8" s="25">
        <f t="shared" ref="BP8" si="157">+U16+U17+U18</f>
        <v>1181</v>
      </c>
      <c r="BQ8" s="26">
        <f t="shared" si="56"/>
        <v>5119</v>
      </c>
      <c r="BR8" s="24">
        <f t="shared" ref="BR8" si="158">+W16+W17+W18</f>
        <v>1312</v>
      </c>
      <c r="BS8" s="25">
        <f t="shared" ref="BS8" si="159">+X16+X17+X18</f>
        <v>1488</v>
      </c>
      <c r="BT8" s="25">
        <f t="shared" ref="BT8" si="160">+Y16+Y17+Y18</f>
        <v>2751</v>
      </c>
      <c r="BU8" s="25">
        <f t="shared" ref="BU8" si="161">+Z16+Z17+Z18</f>
        <v>2471</v>
      </c>
      <c r="BV8" s="26">
        <f t="shared" si="61"/>
        <v>8022</v>
      </c>
      <c r="BW8" s="24">
        <f t="shared" ref="BW8" si="162">+AB16+AB17+AB18</f>
        <v>1651</v>
      </c>
      <c r="BX8" s="25">
        <f t="shared" ref="BX8" si="163">+AC16+AC17+AC18</f>
        <v>4</v>
      </c>
      <c r="BY8" s="25">
        <f t="shared" ref="BY8" si="164">+AD16+AD17+AD18</f>
        <v>0</v>
      </c>
      <c r="BZ8" s="25">
        <f t="shared" ref="BZ8" si="165">+AE16+AE17+AE18</f>
        <v>2491</v>
      </c>
      <c r="CA8" s="26">
        <f t="shared" si="66"/>
        <v>4146</v>
      </c>
      <c r="CB8" s="24">
        <f t="shared" ref="CB8" si="166">+AG16+AG17+AG18</f>
        <v>3379</v>
      </c>
      <c r="CC8" s="25">
        <f t="shared" ref="CC8" si="167">+AH16+AH17+AH18</f>
        <v>4019</v>
      </c>
      <c r="CD8" s="25">
        <f t="shared" ref="CD8" si="168">+AI16+AI17+AI18</f>
        <v>4377</v>
      </c>
      <c r="CE8" s="25">
        <f t="shared" ref="CE8" si="169">+AJ16+AJ17+AJ18</f>
        <v>2666</v>
      </c>
      <c r="CF8" s="26">
        <f t="shared" si="71"/>
        <v>14441</v>
      </c>
      <c r="CG8" s="24">
        <f t="shared" ref="CG8" si="170">+AL16+AL17+AL18</f>
        <v>4564</v>
      </c>
      <c r="CH8" s="25">
        <f t="shared" ref="CH8" si="171">+AM16+AM17+AM18</f>
        <v>4772</v>
      </c>
      <c r="CI8" s="25">
        <f t="shared" ref="CI8" si="172">+AN16+AN17+AN18</f>
        <v>5941</v>
      </c>
      <c r="CJ8" s="25">
        <f t="shared" ref="CJ8" si="173">+AO16+AO17+AO18</f>
        <v>0</v>
      </c>
      <c r="CK8" s="26">
        <f t="shared" si="76"/>
        <v>15277</v>
      </c>
      <c r="CL8" s="24">
        <f t="shared" ref="CL8" si="174">+AQ16+AQ17+AQ18</f>
        <v>0</v>
      </c>
      <c r="CM8" s="25">
        <f t="shared" ref="CM8" si="175">+AR16+AR17+AR18</f>
        <v>0</v>
      </c>
      <c r="CN8" s="25">
        <f t="shared" ref="CN8" si="176">+AS16+AS17+AS18</f>
        <v>0</v>
      </c>
      <c r="CO8" s="25">
        <f t="shared" ref="CO8" si="177">+AT16+AT17+AT18</f>
        <v>0</v>
      </c>
      <c r="CP8" s="26">
        <f t="shared" si="81"/>
        <v>0</v>
      </c>
      <c r="CQ8" s="24"/>
      <c r="CR8" s="25"/>
      <c r="CS8" s="25"/>
      <c r="CT8" s="25"/>
      <c r="CU8" s="26"/>
    </row>
    <row r="9" spans="1:99" x14ac:dyDescent="0.2">
      <c r="B9" s="32" t="s">
        <v>10</v>
      </c>
      <c r="C9" s="125">
        <v>3991</v>
      </c>
      <c r="D9" s="125">
        <v>4171</v>
      </c>
      <c r="E9" s="125">
        <v>4740</v>
      </c>
      <c r="F9" s="125">
        <v>4819</v>
      </c>
      <c r="G9" s="26">
        <f t="shared" si="32"/>
        <v>17721</v>
      </c>
      <c r="H9" s="125">
        <v>4798</v>
      </c>
      <c r="I9" s="125">
        <v>5452</v>
      </c>
      <c r="J9" s="125">
        <v>5241</v>
      </c>
      <c r="K9" s="125">
        <v>3289</v>
      </c>
      <c r="L9" s="26">
        <f t="shared" si="33"/>
        <v>18780</v>
      </c>
      <c r="M9" s="125">
        <v>4754</v>
      </c>
      <c r="N9" s="125">
        <v>8050</v>
      </c>
      <c r="O9" s="125">
        <v>4783</v>
      </c>
      <c r="P9" s="125">
        <v>3531</v>
      </c>
      <c r="Q9" s="26">
        <f t="shared" si="34"/>
        <v>21118</v>
      </c>
      <c r="R9" s="125">
        <v>6483</v>
      </c>
      <c r="S9" s="125">
        <v>7706</v>
      </c>
      <c r="T9" s="125">
        <v>7820</v>
      </c>
      <c r="U9" s="125">
        <v>6913</v>
      </c>
      <c r="V9" s="26">
        <f t="shared" si="35"/>
        <v>28922</v>
      </c>
      <c r="W9" s="125">
        <v>7440</v>
      </c>
      <c r="X9" s="125">
        <v>11099</v>
      </c>
      <c r="Y9" s="125">
        <v>11747</v>
      </c>
      <c r="Z9" s="125">
        <v>11523</v>
      </c>
      <c r="AA9" s="26">
        <f t="shared" si="36"/>
        <v>41809</v>
      </c>
      <c r="AB9" s="125">
        <v>5297</v>
      </c>
      <c r="AC9" s="125">
        <v>4496</v>
      </c>
      <c r="AD9" s="125">
        <v>5153</v>
      </c>
      <c r="AE9" s="125">
        <v>5569</v>
      </c>
      <c r="AF9" s="26">
        <f t="shared" si="37"/>
        <v>20515</v>
      </c>
      <c r="AG9" s="125">
        <v>5374</v>
      </c>
      <c r="AH9" s="125">
        <v>5772</v>
      </c>
      <c r="AI9" s="282">
        <v>6338</v>
      </c>
      <c r="AJ9" s="125">
        <v>7854</v>
      </c>
      <c r="AK9" s="26">
        <f t="shared" si="38"/>
        <v>25338</v>
      </c>
      <c r="AL9" s="125">
        <v>7576</v>
      </c>
      <c r="AM9" s="125">
        <v>8210</v>
      </c>
      <c r="AN9" s="125">
        <v>8371</v>
      </c>
      <c r="AO9" s="125">
        <v>0</v>
      </c>
      <c r="AP9" s="26">
        <f t="shared" si="39"/>
        <v>24157</v>
      </c>
      <c r="AQ9" s="91">
        <f>+'PRODUCCION TRIMESTRE-AÑO'!D9</f>
        <v>0</v>
      </c>
      <c r="AR9" s="91">
        <f>+'PRODUCCION TRIMESTRE-AÑO'!E9</f>
        <v>0</v>
      </c>
      <c r="AS9" s="91">
        <f>+'PRODUCCION TRIMESTRE-AÑO'!F9</f>
        <v>0</v>
      </c>
      <c r="AT9" s="91">
        <f>+'PRODUCCION TRIMESTRE-AÑO'!G9</f>
        <v>0</v>
      </c>
      <c r="AU9" s="85">
        <f t="shared" si="40"/>
        <v>0</v>
      </c>
      <c r="AV9" s="123"/>
      <c r="AW9" s="99" t="s">
        <v>11</v>
      </c>
      <c r="AX9" s="24">
        <f>+C29</f>
        <v>2569</v>
      </c>
      <c r="AY9" s="25">
        <f>+D29</f>
        <v>2989</v>
      </c>
      <c r="AZ9" s="25">
        <f>+E29</f>
        <v>2960</v>
      </c>
      <c r="BA9" s="25">
        <f>+F29</f>
        <v>2886</v>
      </c>
      <c r="BB9" s="26">
        <f t="shared" si="41"/>
        <v>11404</v>
      </c>
      <c r="BC9" s="24">
        <f t="shared" ref="BC9" si="178">+H29</f>
        <v>2873</v>
      </c>
      <c r="BD9" s="25">
        <f t="shared" ref="BD9" si="179">+I29</f>
        <v>2986</v>
      </c>
      <c r="BE9" s="25">
        <f t="shared" ref="BE9" si="180">+J29</f>
        <v>2796</v>
      </c>
      <c r="BF9" s="25">
        <f t="shared" ref="BF9" si="181">+K29</f>
        <v>2520</v>
      </c>
      <c r="BG9" s="26">
        <f t="shared" si="46"/>
        <v>11175</v>
      </c>
      <c r="BH9" s="24">
        <f t="shared" ref="BH9" si="182">+M29</f>
        <v>2765</v>
      </c>
      <c r="BI9" s="25">
        <f t="shared" ref="BI9" si="183">+N29</f>
        <v>2856</v>
      </c>
      <c r="BJ9" s="25">
        <f t="shared" ref="BJ9" si="184">+O29</f>
        <v>2990</v>
      </c>
      <c r="BK9" s="25">
        <f t="shared" ref="BK9" si="185">+P29</f>
        <v>2311</v>
      </c>
      <c r="BL9" s="26">
        <f t="shared" si="51"/>
        <v>10922</v>
      </c>
      <c r="BM9" s="24">
        <f t="shared" ref="BM9" si="186">+R29</f>
        <v>2455</v>
      </c>
      <c r="BN9" s="25">
        <f t="shared" ref="BN9" si="187">+S29</f>
        <v>2977</v>
      </c>
      <c r="BO9" s="25">
        <f t="shared" ref="BO9" si="188">+T29</f>
        <v>2879</v>
      </c>
      <c r="BP9" s="25">
        <f t="shared" ref="BP9" si="189">+U29</f>
        <v>2813</v>
      </c>
      <c r="BQ9" s="26">
        <f t="shared" si="56"/>
        <v>11124</v>
      </c>
      <c r="BR9" s="24">
        <f t="shared" ref="BR9" si="190">+W29</f>
        <v>2333</v>
      </c>
      <c r="BS9" s="25">
        <f t="shared" ref="BS9" si="191">+X29</f>
        <v>3258</v>
      </c>
      <c r="BT9" s="25">
        <f t="shared" ref="BT9" si="192">+Y29</f>
        <v>3256</v>
      </c>
      <c r="BU9" s="25">
        <f t="shared" ref="BU9" si="193">+Z29</f>
        <v>3132</v>
      </c>
      <c r="BV9" s="26">
        <f t="shared" si="61"/>
        <v>11979</v>
      </c>
      <c r="BW9" s="24">
        <f t="shared" ref="BW9" si="194">+AB29</f>
        <v>3460</v>
      </c>
      <c r="BX9" s="25">
        <f t="shared" ref="BX9" si="195">+AC29</f>
        <v>1548</v>
      </c>
      <c r="BY9" s="25">
        <f t="shared" ref="BY9" si="196">+AD29</f>
        <v>2682</v>
      </c>
      <c r="BZ9" s="25">
        <f t="shared" ref="BZ9" si="197">+AE29</f>
        <v>3382</v>
      </c>
      <c r="CA9" s="26">
        <f t="shared" si="66"/>
        <v>11072</v>
      </c>
      <c r="CB9" s="24">
        <f t="shared" ref="CB9" si="198">+AG29</f>
        <v>3046</v>
      </c>
      <c r="CC9" s="25">
        <f t="shared" ref="CC9" si="199">+AH29</f>
        <v>5124</v>
      </c>
      <c r="CD9" s="25">
        <f t="shared" ref="CD9" si="200">+AI29</f>
        <v>4788</v>
      </c>
      <c r="CE9" s="25">
        <f t="shared" ref="CE9" si="201">+AJ29</f>
        <v>4164</v>
      </c>
      <c r="CF9" s="26">
        <f t="shared" si="71"/>
        <v>17122</v>
      </c>
      <c r="CG9" s="24">
        <f t="shared" ref="CG9" si="202">+AL29</f>
        <v>5094</v>
      </c>
      <c r="CH9" s="25">
        <f t="shared" ref="CH9" si="203">+AM29</f>
        <v>6424</v>
      </c>
      <c r="CI9" s="25">
        <f t="shared" ref="CI9" si="204">+AN29</f>
        <v>5856</v>
      </c>
      <c r="CJ9" s="25">
        <f t="shared" ref="CJ9" si="205">+AO29</f>
        <v>0</v>
      </c>
      <c r="CK9" s="26">
        <f t="shared" si="76"/>
        <v>17374</v>
      </c>
      <c r="CL9" s="24">
        <f t="shared" ref="CL9" si="206">+AQ29</f>
        <v>0</v>
      </c>
      <c r="CM9" s="25">
        <f t="shared" ref="CM9" si="207">+AR29</f>
        <v>0</v>
      </c>
      <c r="CN9" s="25">
        <f t="shared" ref="CN9" si="208">+AS29</f>
        <v>0</v>
      </c>
      <c r="CO9" s="25">
        <f t="shared" ref="CO9" si="209">+AT29</f>
        <v>0</v>
      </c>
      <c r="CP9" s="26">
        <f t="shared" si="81"/>
        <v>0</v>
      </c>
      <c r="CQ9" s="24"/>
      <c r="CR9" s="25"/>
      <c r="CS9" s="25"/>
      <c r="CT9" s="25"/>
      <c r="CU9" s="26"/>
    </row>
    <row r="10" spans="1:99" x14ac:dyDescent="0.2">
      <c r="B10" s="29" t="s">
        <v>12</v>
      </c>
      <c r="C10" s="125">
        <v>5926</v>
      </c>
      <c r="D10" s="125">
        <v>5830</v>
      </c>
      <c r="E10" s="125">
        <v>5402</v>
      </c>
      <c r="F10" s="125">
        <v>5075</v>
      </c>
      <c r="G10" s="26">
        <f t="shared" si="32"/>
        <v>22233</v>
      </c>
      <c r="H10" s="125">
        <v>3687</v>
      </c>
      <c r="I10" s="125">
        <v>3292</v>
      </c>
      <c r="J10" s="125">
        <v>4135</v>
      </c>
      <c r="K10" s="125">
        <v>4096</v>
      </c>
      <c r="L10" s="26">
        <f t="shared" si="33"/>
        <v>15210</v>
      </c>
      <c r="M10" s="125">
        <v>5410</v>
      </c>
      <c r="N10" s="125">
        <v>6627</v>
      </c>
      <c r="O10" s="125">
        <v>4729</v>
      </c>
      <c r="P10" s="125">
        <v>4991</v>
      </c>
      <c r="Q10" s="26">
        <f t="shared" si="34"/>
        <v>21757</v>
      </c>
      <c r="R10" s="125">
        <v>5325</v>
      </c>
      <c r="S10" s="125">
        <v>6276</v>
      </c>
      <c r="T10" s="125">
        <v>6209</v>
      </c>
      <c r="U10" s="125">
        <v>5922</v>
      </c>
      <c r="V10" s="26">
        <f t="shared" si="35"/>
        <v>23732</v>
      </c>
      <c r="W10" s="125">
        <v>5684</v>
      </c>
      <c r="X10" s="125">
        <v>7131</v>
      </c>
      <c r="Y10" s="125">
        <v>9802</v>
      </c>
      <c r="Z10" s="125">
        <v>10007</v>
      </c>
      <c r="AA10" s="26">
        <f t="shared" si="36"/>
        <v>32624</v>
      </c>
      <c r="AB10" s="125">
        <v>6015</v>
      </c>
      <c r="AC10" s="125">
        <v>888</v>
      </c>
      <c r="AD10" s="125">
        <v>2940</v>
      </c>
      <c r="AE10" s="125">
        <v>3728</v>
      </c>
      <c r="AF10" s="26">
        <f t="shared" si="37"/>
        <v>13571</v>
      </c>
      <c r="AG10" s="125">
        <v>3902</v>
      </c>
      <c r="AH10" s="125">
        <v>4342</v>
      </c>
      <c r="AI10" s="282">
        <v>4808</v>
      </c>
      <c r="AJ10" s="125">
        <v>3890</v>
      </c>
      <c r="AK10" s="26">
        <f t="shared" si="38"/>
        <v>16942</v>
      </c>
      <c r="AL10" s="125">
        <v>4891</v>
      </c>
      <c r="AM10" s="125">
        <v>8581</v>
      </c>
      <c r="AN10" s="125">
        <v>11147</v>
      </c>
      <c r="AO10" s="125">
        <v>0</v>
      </c>
      <c r="AP10" s="26">
        <f t="shared" si="39"/>
        <v>24619</v>
      </c>
      <c r="AQ10" s="91">
        <f>+'PRODUCCION TRIMESTRE-AÑO'!D10</f>
        <v>0</v>
      </c>
      <c r="AR10" s="91">
        <f>+'PRODUCCION TRIMESTRE-AÑO'!E10</f>
        <v>0</v>
      </c>
      <c r="AS10" s="91">
        <f>+'PRODUCCION TRIMESTRE-AÑO'!F10</f>
        <v>0</v>
      </c>
      <c r="AT10" s="91">
        <f>+'PRODUCCION TRIMESTRE-AÑO'!G10</f>
        <v>0</v>
      </c>
      <c r="AU10" s="85">
        <f t="shared" si="40"/>
        <v>0</v>
      </c>
      <c r="AV10" s="123"/>
      <c r="AW10" s="100" t="s">
        <v>13</v>
      </c>
      <c r="AX10" s="24">
        <f t="shared" ref="AX10:BA11" si="210">+C34</f>
        <v>0</v>
      </c>
      <c r="AY10" s="25">
        <f t="shared" si="210"/>
        <v>0</v>
      </c>
      <c r="AZ10" s="25">
        <f t="shared" si="210"/>
        <v>0</v>
      </c>
      <c r="BA10" s="25">
        <f t="shared" si="210"/>
        <v>0</v>
      </c>
      <c r="BB10" s="26">
        <f t="shared" si="41"/>
        <v>0</v>
      </c>
      <c r="BC10" s="24">
        <f t="shared" ref="BC10:BC11" si="211">+H34</f>
        <v>0</v>
      </c>
      <c r="BD10" s="25">
        <f t="shared" ref="BD10:BD11" si="212">+I34</f>
        <v>0</v>
      </c>
      <c r="BE10" s="25">
        <f t="shared" ref="BE10:BE11" si="213">+J34</f>
        <v>0</v>
      </c>
      <c r="BF10" s="25">
        <f t="shared" ref="BF10:BF11" si="214">+K34</f>
        <v>0</v>
      </c>
      <c r="BG10" s="26">
        <f t="shared" si="46"/>
        <v>0</v>
      </c>
      <c r="BH10" s="24">
        <f t="shared" ref="BH10:BH11" si="215">+M34</f>
        <v>0</v>
      </c>
      <c r="BI10" s="25">
        <f t="shared" ref="BI10:BI11" si="216">+N34</f>
        <v>0</v>
      </c>
      <c r="BJ10" s="25">
        <f t="shared" ref="BJ10:BJ11" si="217">+O34</f>
        <v>0</v>
      </c>
      <c r="BK10" s="25">
        <f t="shared" ref="BK10:BK11" si="218">+P34</f>
        <v>0</v>
      </c>
      <c r="BL10" s="26">
        <f t="shared" si="51"/>
        <v>0</v>
      </c>
      <c r="BM10" s="24">
        <f t="shared" ref="BM10:BM11" si="219">+R34</f>
        <v>0</v>
      </c>
      <c r="BN10" s="25">
        <f t="shared" ref="BN10:BN11" si="220">+S34</f>
        <v>0</v>
      </c>
      <c r="BO10" s="25">
        <f t="shared" ref="BO10:BO11" si="221">+T34</f>
        <v>0</v>
      </c>
      <c r="BP10" s="25">
        <f t="shared" ref="BP10:BP11" si="222">+U34</f>
        <v>0</v>
      </c>
      <c r="BQ10" s="26">
        <f t="shared" si="56"/>
        <v>0</v>
      </c>
      <c r="BR10" s="24">
        <f t="shared" ref="BR10:BR11" si="223">+W34</f>
        <v>0</v>
      </c>
      <c r="BS10" s="25">
        <f t="shared" ref="BS10:BS11" si="224">+X34</f>
        <v>0</v>
      </c>
      <c r="BT10" s="25">
        <f t="shared" ref="BT10:BT11" si="225">+Y34</f>
        <v>0</v>
      </c>
      <c r="BU10" s="25">
        <f t="shared" ref="BU10:BU11" si="226">+Z34</f>
        <v>0</v>
      </c>
      <c r="BV10" s="26">
        <f t="shared" si="61"/>
        <v>0</v>
      </c>
      <c r="BW10" s="24">
        <f t="shared" ref="BW10:BW11" si="227">+AB34</f>
        <v>0</v>
      </c>
      <c r="BX10" s="25">
        <f t="shared" ref="BX10:BX11" si="228">+AC34</f>
        <v>0</v>
      </c>
      <c r="BY10" s="25">
        <f t="shared" ref="BY10:BY11" si="229">+AD34</f>
        <v>240</v>
      </c>
      <c r="BZ10" s="25">
        <f t="shared" ref="BZ10:BZ11" si="230">+AE34</f>
        <v>170</v>
      </c>
      <c r="CA10" s="26">
        <f t="shared" si="66"/>
        <v>410</v>
      </c>
      <c r="CB10" s="24">
        <f t="shared" ref="CB10:CB11" si="231">+AG34</f>
        <v>417</v>
      </c>
      <c r="CC10" s="25">
        <f t="shared" ref="CC10:CC11" si="232">+AH34</f>
        <v>395</v>
      </c>
      <c r="CD10" s="25">
        <f t="shared" ref="CD10:CD11" si="233">+AI34</f>
        <v>313</v>
      </c>
      <c r="CE10" s="25">
        <f t="shared" ref="CE10:CE11" si="234">+AJ34</f>
        <v>260</v>
      </c>
      <c r="CF10" s="26">
        <f t="shared" si="71"/>
        <v>1385</v>
      </c>
      <c r="CG10" s="24">
        <f t="shared" ref="CG10:CG11" si="235">+AL34</f>
        <v>268</v>
      </c>
      <c r="CH10" s="25">
        <f t="shared" ref="CH10:CH11" si="236">+AM34</f>
        <v>503</v>
      </c>
      <c r="CI10" s="25">
        <f t="shared" ref="CI10:CI11" si="237">+AN34</f>
        <v>547</v>
      </c>
      <c r="CJ10" s="25">
        <f t="shared" ref="CJ10:CJ11" si="238">+AO34</f>
        <v>0</v>
      </c>
      <c r="CK10" s="26">
        <f t="shared" si="76"/>
        <v>1318</v>
      </c>
      <c r="CL10" s="24">
        <f t="shared" ref="CL10:CL11" si="239">+AQ34</f>
        <v>0</v>
      </c>
      <c r="CM10" s="25">
        <f t="shared" ref="CM10:CM11" si="240">+AR34</f>
        <v>0</v>
      </c>
      <c r="CN10" s="25">
        <f t="shared" ref="CN10:CN11" si="241">+AS34</f>
        <v>0</v>
      </c>
      <c r="CO10" s="25">
        <f t="shared" ref="CO10:CO11" si="242">+AT34</f>
        <v>0</v>
      </c>
      <c r="CP10" s="26">
        <f t="shared" si="81"/>
        <v>0</v>
      </c>
      <c r="CQ10" s="24"/>
      <c r="CR10" s="25"/>
      <c r="CS10" s="25"/>
      <c r="CT10" s="25"/>
      <c r="CU10" s="26"/>
    </row>
    <row r="11" spans="1:99" x14ac:dyDescent="0.2">
      <c r="B11" s="32" t="s">
        <v>14</v>
      </c>
      <c r="C11" s="126">
        <v>0</v>
      </c>
      <c r="D11" s="125">
        <v>0</v>
      </c>
      <c r="E11" s="126">
        <v>1317</v>
      </c>
      <c r="F11" s="126">
        <v>1689</v>
      </c>
      <c r="G11" s="26">
        <f t="shared" si="32"/>
        <v>3006</v>
      </c>
      <c r="H11" s="126">
        <v>1370</v>
      </c>
      <c r="I11" s="126">
        <v>1687</v>
      </c>
      <c r="J11" s="126">
        <v>1932</v>
      </c>
      <c r="K11" s="126">
        <v>1606</v>
      </c>
      <c r="L11" s="26">
        <f t="shared" si="33"/>
        <v>6595</v>
      </c>
      <c r="M11" s="126">
        <v>2378</v>
      </c>
      <c r="N11" s="126">
        <v>3001</v>
      </c>
      <c r="O11" s="126">
        <v>1854</v>
      </c>
      <c r="P11" s="126">
        <v>2107</v>
      </c>
      <c r="Q11" s="26">
        <f t="shared" si="34"/>
        <v>9340</v>
      </c>
      <c r="R11" s="126">
        <v>2357</v>
      </c>
      <c r="S11" s="126">
        <v>3170</v>
      </c>
      <c r="T11" s="125">
        <v>3591</v>
      </c>
      <c r="U11" s="126">
        <v>2404</v>
      </c>
      <c r="V11" s="26">
        <f t="shared" si="35"/>
        <v>11522</v>
      </c>
      <c r="W11" s="126">
        <v>3267</v>
      </c>
      <c r="X11" s="126">
        <v>5253</v>
      </c>
      <c r="Y11" s="126">
        <v>5361</v>
      </c>
      <c r="Z11" s="126">
        <v>4046</v>
      </c>
      <c r="AA11" s="26">
        <f t="shared" si="36"/>
        <v>17927</v>
      </c>
      <c r="AB11" s="126">
        <v>2629</v>
      </c>
      <c r="AC11" s="126">
        <v>2646</v>
      </c>
      <c r="AD11" s="126">
        <v>2619</v>
      </c>
      <c r="AE11" s="126">
        <v>2854</v>
      </c>
      <c r="AF11" s="26">
        <f t="shared" si="37"/>
        <v>10748</v>
      </c>
      <c r="AG11" s="126">
        <v>2901</v>
      </c>
      <c r="AH11" s="126">
        <v>2406</v>
      </c>
      <c r="AI11" s="282">
        <v>3237</v>
      </c>
      <c r="AJ11" s="126">
        <v>2018</v>
      </c>
      <c r="AK11" s="26">
        <f t="shared" si="38"/>
        <v>10562</v>
      </c>
      <c r="AL11" s="125">
        <v>1170</v>
      </c>
      <c r="AM11" s="125">
        <v>1042</v>
      </c>
      <c r="AN11" s="125">
        <v>1811</v>
      </c>
      <c r="AO11" s="125">
        <v>0</v>
      </c>
      <c r="AP11" s="26">
        <f t="shared" si="39"/>
        <v>4023</v>
      </c>
      <c r="AQ11" s="91">
        <f>+'PRODUCCION TRIMESTRE-AÑO'!D11</f>
        <v>0</v>
      </c>
      <c r="AR11" s="91">
        <f>+'PRODUCCION TRIMESTRE-AÑO'!E11</f>
        <v>0</v>
      </c>
      <c r="AS11" s="91">
        <f>+'PRODUCCION TRIMESTRE-AÑO'!F11</f>
        <v>0</v>
      </c>
      <c r="AT11" s="91">
        <f>+'PRODUCCION TRIMESTRE-AÑO'!G11</f>
        <v>0</v>
      </c>
      <c r="AU11" s="87">
        <f t="shared" si="40"/>
        <v>0</v>
      </c>
      <c r="AV11" s="123"/>
      <c r="AW11" s="101" t="s">
        <v>15</v>
      </c>
      <c r="AX11" s="24">
        <f t="shared" si="210"/>
        <v>0</v>
      </c>
      <c r="AY11" s="25">
        <f t="shared" si="210"/>
        <v>0</v>
      </c>
      <c r="AZ11" s="25">
        <f t="shared" si="210"/>
        <v>0</v>
      </c>
      <c r="BA11" s="25">
        <f t="shared" si="210"/>
        <v>0</v>
      </c>
      <c r="BB11" s="26">
        <f t="shared" si="41"/>
        <v>0</v>
      </c>
      <c r="BC11" s="24">
        <f t="shared" si="211"/>
        <v>0</v>
      </c>
      <c r="BD11" s="25">
        <f t="shared" si="212"/>
        <v>0</v>
      </c>
      <c r="BE11" s="25">
        <f t="shared" si="213"/>
        <v>0</v>
      </c>
      <c r="BF11" s="25">
        <f t="shared" si="214"/>
        <v>0</v>
      </c>
      <c r="BG11" s="26">
        <f t="shared" si="46"/>
        <v>0</v>
      </c>
      <c r="BH11" s="24">
        <f t="shared" si="215"/>
        <v>0</v>
      </c>
      <c r="BI11" s="25">
        <f t="shared" si="216"/>
        <v>0</v>
      </c>
      <c r="BJ11" s="25">
        <f t="shared" si="217"/>
        <v>0</v>
      </c>
      <c r="BK11" s="25">
        <f t="shared" si="218"/>
        <v>0</v>
      </c>
      <c r="BL11" s="26">
        <f t="shared" si="51"/>
        <v>0</v>
      </c>
      <c r="BM11" s="24">
        <f t="shared" si="219"/>
        <v>0</v>
      </c>
      <c r="BN11" s="25">
        <f t="shared" si="220"/>
        <v>0</v>
      </c>
      <c r="BO11" s="25">
        <f t="shared" si="221"/>
        <v>0</v>
      </c>
      <c r="BP11" s="25">
        <f t="shared" si="222"/>
        <v>0</v>
      </c>
      <c r="BQ11" s="26">
        <f t="shared" si="56"/>
        <v>0</v>
      </c>
      <c r="BR11" s="24">
        <f t="shared" si="223"/>
        <v>0</v>
      </c>
      <c r="BS11" s="25">
        <f t="shared" si="224"/>
        <v>0</v>
      </c>
      <c r="BT11" s="25">
        <f t="shared" si="225"/>
        <v>0</v>
      </c>
      <c r="BU11" s="25">
        <f t="shared" si="226"/>
        <v>0</v>
      </c>
      <c r="BV11" s="26">
        <f t="shared" si="61"/>
        <v>0</v>
      </c>
      <c r="BW11" s="24">
        <f t="shared" si="227"/>
        <v>0</v>
      </c>
      <c r="BX11" s="25">
        <f t="shared" si="228"/>
        <v>0</v>
      </c>
      <c r="BY11" s="25">
        <f t="shared" si="229"/>
        <v>406</v>
      </c>
      <c r="BZ11" s="25">
        <f t="shared" si="230"/>
        <v>474</v>
      </c>
      <c r="CA11" s="26">
        <f t="shared" si="66"/>
        <v>880</v>
      </c>
      <c r="CB11" s="24">
        <f t="shared" si="231"/>
        <v>500</v>
      </c>
      <c r="CC11" s="25">
        <f t="shared" si="232"/>
        <v>920</v>
      </c>
      <c r="CD11" s="25">
        <f t="shared" si="233"/>
        <v>614</v>
      </c>
      <c r="CE11" s="25">
        <f t="shared" si="234"/>
        <v>322</v>
      </c>
      <c r="CF11" s="26">
        <f t="shared" si="71"/>
        <v>2356</v>
      </c>
      <c r="CG11" s="24">
        <f t="shared" si="235"/>
        <v>472</v>
      </c>
      <c r="CH11" s="25">
        <f t="shared" si="236"/>
        <v>320</v>
      </c>
      <c r="CI11" s="25">
        <f t="shared" si="237"/>
        <v>282</v>
      </c>
      <c r="CJ11" s="25">
        <f t="shared" si="238"/>
        <v>0</v>
      </c>
      <c r="CK11" s="26">
        <f t="shared" si="76"/>
        <v>1074</v>
      </c>
      <c r="CL11" s="24">
        <f t="shared" si="239"/>
        <v>0</v>
      </c>
      <c r="CM11" s="25">
        <f t="shared" si="240"/>
        <v>0</v>
      </c>
      <c r="CN11" s="25">
        <f t="shared" si="241"/>
        <v>0</v>
      </c>
      <c r="CO11" s="25">
        <f t="shared" si="242"/>
        <v>0</v>
      </c>
      <c r="CP11" s="26">
        <f t="shared" si="81"/>
        <v>0</v>
      </c>
      <c r="CQ11" s="24"/>
      <c r="CR11" s="25"/>
      <c r="CS11" s="25"/>
      <c r="CT11" s="25"/>
      <c r="CU11" s="26"/>
    </row>
    <row r="12" spans="1:99" ht="25.5" x14ac:dyDescent="0.2">
      <c r="B12" s="30" t="s">
        <v>16</v>
      </c>
      <c r="C12" s="126">
        <v>337</v>
      </c>
      <c r="D12" s="125">
        <v>453</v>
      </c>
      <c r="E12" s="125">
        <v>801</v>
      </c>
      <c r="F12" s="125">
        <v>634</v>
      </c>
      <c r="G12" s="26">
        <f t="shared" si="32"/>
        <v>2225</v>
      </c>
      <c r="H12" s="126">
        <v>551</v>
      </c>
      <c r="I12" s="125">
        <v>546</v>
      </c>
      <c r="J12" s="125">
        <v>584</v>
      </c>
      <c r="K12" s="125">
        <v>824</v>
      </c>
      <c r="L12" s="26">
        <f t="shared" si="33"/>
        <v>2505</v>
      </c>
      <c r="M12" s="126">
        <v>802</v>
      </c>
      <c r="N12" s="125">
        <v>874</v>
      </c>
      <c r="O12" s="125">
        <v>851</v>
      </c>
      <c r="P12" s="125">
        <v>791</v>
      </c>
      <c r="Q12" s="26">
        <f t="shared" si="34"/>
        <v>3318</v>
      </c>
      <c r="R12" s="125">
        <v>789</v>
      </c>
      <c r="S12" s="125">
        <v>1117</v>
      </c>
      <c r="T12" s="125">
        <v>1331</v>
      </c>
      <c r="U12" s="125">
        <v>796</v>
      </c>
      <c r="V12" s="26">
        <f t="shared" si="35"/>
        <v>4033</v>
      </c>
      <c r="W12" s="125">
        <v>1100</v>
      </c>
      <c r="X12" s="125">
        <v>1418</v>
      </c>
      <c r="Y12" s="125">
        <v>1040</v>
      </c>
      <c r="Z12" s="125">
        <v>1476</v>
      </c>
      <c r="AA12" s="26">
        <f t="shared" si="36"/>
        <v>5034</v>
      </c>
      <c r="AB12" s="125">
        <v>994</v>
      </c>
      <c r="AC12" s="125">
        <v>271</v>
      </c>
      <c r="AD12" s="126">
        <v>535</v>
      </c>
      <c r="AE12" s="126">
        <v>0</v>
      </c>
      <c r="AF12" s="26">
        <f t="shared" si="37"/>
        <v>1800</v>
      </c>
      <c r="AG12" s="126">
        <v>769</v>
      </c>
      <c r="AH12" s="126">
        <v>717</v>
      </c>
      <c r="AI12" s="283">
        <v>845</v>
      </c>
      <c r="AJ12" s="126">
        <v>852</v>
      </c>
      <c r="AK12" s="26">
        <f t="shared" si="38"/>
        <v>3183</v>
      </c>
      <c r="AL12" s="125">
        <v>1213</v>
      </c>
      <c r="AM12" s="125">
        <v>1714</v>
      </c>
      <c r="AN12" s="125">
        <v>2104</v>
      </c>
      <c r="AO12" s="125">
        <v>0</v>
      </c>
      <c r="AP12" s="26">
        <f t="shared" si="39"/>
        <v>5031</v>
      </c>
      <c r="AQ12" s="91">
        <f>+'PRODUCCION TRIMESTRE-AÑO'!D12</f>
        <v>0</v>
      </c>
      <c r="AR12" s="91">
        <f>+'PRODUCCION TRIMESTRE-AÑO'!E12</f>
        <v>0</v>
      </c>
      <c r="AS12" s="91">
        <f>+'PRODUCCION TRIMESTRE-AÑO'!F12</f>
        <v>0</v>
      </c>
      <c r="AT12" s="91">
        <f>+'PRODUCCION TRIMESTRE-AÑO'!G12</f>
        <v>0</v>
      </c>
      <c r="AU12" s="85">
        <f t="shared" si="40"/>
        <v>0</v>
      </c>
      <c r="AV12" s="123"/>
      <c r="AW12" s="102" t="s">
        <v>17</v>
      </c>
      <c r="AX12" s="24">
        <f>+C33</f>
        <v>0</v>
      </c>
      <c r="AY12" s="25">
        <f>+D33</f>
        <v>0</v>
      </c>
      <c r="AZ12" s="25">
        <f>+E33</f>
        <v>0</v>
      </c>
      <c r="BA12" s="25">
        <f>+F33</f>
        <v>0</v>
      </c>
      <c r="BB12" s="26">
        <f t="shared" si="41"/>
        <v>0</v>
      </c>
      <c r="BC12" s="24">
        <f t="shared" ref="BC12" si="243">+H33</f>
        <v>0</v>
      </c>
      <c r="BD12" s="25">
        <f t="shared" ref="BD12" si="244">+I33</f>
        <v>0</v>
      </c>
      <c r="BE12" s="25">
        <f t="shared" ref="BE12" si="245">+J33</f>
        <v>0</v>
      </c>
      <c r="BF12" s="25">
        <f t="shared" ref="BF12" si="246">+K33</f>
        <v>0</v>
      </c>
      <c r="BG12" s="26">
        <f t="shared" si="46"/>
        <v>0</v>
      </c>
      <c r="BH12" s="24">
        <f t="shared" ref="BH12" si="247">+M33</f>
        <v>0</v>
      </c>
      <c r="BI12" s="25">
        <f t="shared" ref="BI12" si="248">+N33</f>
        <v>0</v>
      </c>
      <c r="BJ12" s="25">
        <f t="shared" ref="BJ12" si="249">+O33</f>
        <v>0</v>
      </c>
      <c r="BK12" s="25">
        <f t="shared" ref="BK12" si="250">+P33</f>
        <v>0</v>
      </c>
      <c r="BL12" s="26">
        <f t="shared" si="51"/>
        <v>0</v>
      </c>
      <c r="BM12" s="24">
        <f t="shared" ref="BM12" si="251">+R33</f>
        <v>0</v>
      </c>
      <c r="BN12" s="25">
        <f t="shared" ref="BN12" si="252">+S33</f>
        <v>0</v>
      </c>
      <c r="BO12" s="25">
        <f t="shared" ref="BO12" si="253">+T33</f>
        <v>0</v>
      </c>
      <c r="BP12" s="25">
        <f t="shared" ref="BP12" si="254">+U33</f>
        <v>0</v>
      </c>
      <c r="BQ12" s="26">
        <f t="shared" si="56"/>
        <v>0</v>
      </c>
      <c r="BR12" s="24">
        <f t="shared" ref="BR12" si="255">+W33</f>
        <v>0</v>
      </c>
      <c r="BS12" s="25">
        <f t="shared" ref="BS12" si="256">+X33</f>
        <v>0</v>
      </c>
      <c r="BT12" s="25">
        <f t="shared" ref="BT12" si="257">+Y33</f>
        <v>0</v>
      </c>
      <c r="BU12" s="25">
        <f t="shared" ref="BU12" si="258">+Z33</f>
        <v>0</v>
      </c>
      <c r="BV12" s="26">
        <f t="shared" si="61"/>
        <v>0</v>
      </c>
      <c r="BW12" s="24">
        <f t="shared" ref="BW12" si="259">+AB33</f>
        <v>0</v>
      </c>
      <c r="BX12" s="25">
        <f t="shared" ref="BX12" si="260">+AC33</f>
        <v>0</v>
      </c>
      <c r="BY12" s="25">
        <f t="shared" ref="BY12" si="261">+AD33</f>
        <v>0</v>
      </c>
      <c r="BZ12" s="25">
        <f t="shared" ref="BZ12" si="262">+AE33</f>
        <v>0</v>
      </c>
      <c r="CA12" s="26">
        <f t="shared" si="66"/>
        <v>0</v>
      </c>
      <c r="CB12" s="24">
        <f t="shared" ref="CB12" si="263">+AG33</f>
        <v>0</v>
      </c>
      <c r="CC12" s="25">
        <f t="shared" ref="CC12" si="264">+AH33</f>
        <v>0</v>
      </c>
      <c r="CD12" s="25">
        <f t="shared" ref="CD12" si="265">+AI33</f>
        <v>0</v>
      </c>
      <c r="CE12" s="25">
        <f t="shared" ref="CE12" si="266">+AJ33</f>
        <v>0</v>
      </c>
      <c r="CF12" s="26">
        <f t="shared" si="71"/>
        <v>0</v>
      </c>
      <c r="CG12" s="24">
        <f t="shared" ref="CG12" si="267">+AL33</f>
        <v>98</v>
      </c>
      <c r="CH12" s="25">
        <f t="shared" ref="CH12" si="268">+AM33</f>
        <v>180</v>
      </c>
      <c r="CI12" s="25">
        <f t="shared" ref="CI12" si="269">+AN33</f>
        <v>59</v>
      </c>
      <c r="CJ12" s="25">
        <f t="shared" ref="CJ12" si="270">+AO33</f>
        <v>0</v>
      </c>
      <c r="CK12" s="26">
        <f t="shared" si="76"/>
        <v>337</v>
      </c>
      <c r="CL12" s="24">
        <f t="shared" ref="CL12" si="271">+AQ33</f>
        <v>0</v>
      </c>
      <c r="CM12" s="25">
        <f t="shared" ref="CM12" si="272">+AR33</f>
        <v>0</v>
      </c>
      <c r="CN12" s="25">
        <f t="shared" ref="CN12" si="273">+AS33</f>
        <v>0</v>
      </c>
      <c r="CO12" s="25">
        <f t="shared" ref="CO12" si="274">+AT33</f>
        <v>0</v>
      </c>
      <c r="CP12" s="26">
        <f t="shared" si="81"/>
        <v>0</v>
      </c>
      <c r="CQ12" s="24"/>
      <c r="CR12" s="25"/>
      <c r="CS12" s="25"/>
      <c r="CT12" s="25"/>
      <c r="CU12" s="26"/>
    </row>
    <row r="13" spans="1:99" x14ac:dyDescent="0.2">
      <c r="B13" s="39" t="s">
        <v>52</v>
      </c>
      <c r="C13" s="125">
        <v>4090</v>
      </c>
      <c r="D13" s="125">
        <v>2922</v>
      </c>
      <c r="E13" s="125">
        <v>2776</v>
      </c>
      <c r="F13" s="125">
        <v>2816</v>
      </c>
      <c r="G13" s="26">
        <f t="shared" si="32"/>
        <v>12604</v>
      </c>
      <c r="H13" s="125">
        <v>2300</v>
      </c>
      <c r="I13" s="125">
        <v>1898</v>
      </c>
      <c r="J13" s="125">
        <v>2217</v>
      </c>
      <c r="K13" s="125">
        <v>2145</v>
      </c>
      <c r="L13" s="26">
        <f t="shared" si="33"/>
        <v>8560</v>
      </c>
      <c r="M13" s="125">
        <v>599</v>
      </c>
      <c r="N13" s="125">
        <v>499</v>
      </c>
      <c r="O13" s="125">
        <v>462</v>
      </c>
      <c r="P13" s="125">
        <v>469</v>
      </c>
      <c r="Q13" s="26">
        <f t="shared" si="34"/>
        <v>2029</v>
      </c>
      <c r="R13" s="125">
        <v>793</v>
      </c>
      <c r="S13" s="125">
        <v>359</v>
      </c>
      <c r="T13" s="125">
        <v>509</v>
      </c>
      <c r="U13" s="125">
        <v>521</v>
      </c>
      <c r="V13" s="26">
        <f t="shared" si="35"/>
        <v>2182</v>
      </c>
      <c r="W13" s="125">
        <v>996</v>
      </c>
      <c r="X13" s="125">
        <v>957</v>
      </c>
      <c r="Y13" s="125">
        <v>2464</v>
      </c>
      <c r="Z13" s="125">
        <v>2638</v>
      </c>
      <c r="AA13" s="26">
        <f t="shared" si="36"/>
        <v>7055</v>
      </c>
      <c r="AB13" s="125">
        <v>1849</v>
      </c>
      <c r="AC13" s="125">
        <v>275</v>
      </c>
      <c r="AD13" s="125">
        <v>5594</v>
      </c>
      <c r="AE13" s="125">
        <v>1297</v>
      </c>
      <c r="AF13" s="26">
        <f t="shared" si="37"/>
        <v>9015</v>
      </c>
      <c r="AG13" s="125">
        <v>1037</v>
      </c>
      <c r="AH13" s="125">
        <v>1038</v>
      </c>
      <c r="AI13" s="283">
        <v>894</v>
      </c>
      <c r="AJ13" s="126">
        <v>1607</v>
      </c>
      <c r="AK13" s="26">
        <f t="shared" si="38"/>
        <v>4576</v>
      </c>
      <c r="AL13" s="125">
        <v>1216</v>
      </c>
      <c r="AM13" s="125">
        <v>2008</v>
      </c>
      <c r="AN13" s="125">
        <v>3253</v>
      </c>
      <c r="AO13" s="125">
        <v>0</v>
      </c>
      <c r="AP13" s="26">
        <f t="shared" si="39"/>
        <v>6477</v>
      </c>
      <c r="AQ13" s="91">
        <f>+'PRODUCCION TRIMESTRE-AÑO'!D13</f>
        <v>0</v>
      </c>
      <c r="AR13" s="91">
        <f>+'PRODUCCION TRIMESTRE-AÑO'!E13</f>
        <v>0</v>
      </c>
      <c r="AS13" s="91">
        <f>+'PRODUCCION TRIMESTRE-AÑO'!F13</f>
        <v>0</v>
      </c>
      <c r="AT13" s="91">
        <f>+'PRODUCCION TRIMESTRE-AÑO'!G13</f>
        <v>0</v>
      </c>
      <c r="AU13" s="85">
        <f t="shared" si="40"/>
        <v>0</v>
      </c>
      <c r="AV13" s="123"/>
      <c r="AW13" s="103" t="s">
        <v>18</v>
      </c>
      <c r="AX13" s="24">
        <f>+C19</f>
        <v>126</v>
      </c>
      <c r="AY13" s="25">
        <f>+D19</f>
        <v>119</v>
      </c>
      <c r="AZ13" s="25">
        <f>+E19</f>
        <v>116</v>
      </c>
      <c r="BA13" s="25">
        <f>+F19</f>
        <v>109</v>
      </c>
      <c r="BB13" s="26">
        <f t="shared" si="41"/>
        <v>470</v>
      </c>
      <c r="BC13" s="24">
        <f t="shared" ref="BC13" si="275">+H19</f>
        <v>125</v>
      </c>
      <c r="BD13" s="25">
        <f t="shared" ref="BD13" si="276">+I19</f>
        <v>120</v>
      </c>
      <c r="BE13" s="25">
        <f t="shared" ref="BE13" si="277">+J19</f>
        <v>144</v>
      </c>
      <c r="BF13" s="25">
        <f t="shared" ref="BF13" si="278">+K19</f>
        <v>136</v>
      </c>
      <c r="BG13" s="26">
        <f t="shared" si="46"/>
        <v>525</v>
      </c>
      <c r="BH13" s="24">
        <f t="shared" ref="BH13" si="279">+M19</f>
        <v>115</v>
      </c>
      <c r="BI13" s="25">
        <f t="shared" ref="BI13" si="280">+N19</f>
        <v>96</v>
      </c>
      <c r="BJ13" s="25">
        <f t="shared" ref="BJ13" si="281">+O19</f>
        <v>94</v>
      </c>
      <c r="BK13" s="25">
        <f t="shared" ref="BK13" si="282">+P19</f>
        <v>114</v>
      </c>
      <c r="BL13" s="26">
        <f t="shared" si="51"/>
        <v>419</v>
      </c>
      <c r="BM13" s="24">
        <f t="shared" ref="BM13" si="283">+R19</f>
        <v>100</v>
      </c>
      <c r="BN13" s="25">
        <f t="shared" ref="BN13" si="284">+S19</f>
        <v>90</v>
      </c>
      <c r="BO13" s="25">
        <f t="shared" ref="BO13" si="285">+T19</f>
        <v>117</v>
      </c>
      <c r="BP13" s="25">
        <f t="shared" ref="BP13" si="286">+U19</f>
        <v>116</v>
      </c>
      <c r="BQ13" s="26">
        <f t="shared" si="56"/>
        <v>423</v>
      </c>
      <c r="BR13" s="24">
        <f t="shared" ref="BR13" si="287">+W19</f>
        <v>115</v>
      </c>
      <c r="BS13" s="25">
        <f t="shared" ref="BS13" si="288">+X19</f>
        <v>129</v>
      </c>
      <c r="BT13" s="25">
        <f t="shared" ref="BT13" si="289">+Y19</f>
        <v>164</v>
      </c>
      <c r="BU13" s="25">
        <f t="shared" ref="BU13" si="290">+Z19</f>
        <v>133</v>
      </c>
      <c r="BV13" s="26">
        <f t="shared" si="61"/>
        <v>541</v>
      </c>
      <c r="BW13" s="24">
        <f t="shared" ref="BW13" si="291">+AB19</f>
        <v>121</v>
      </c>
      <c r="BX13" s="25">
        <f t="shared" ref="BX13" si="292">+AC19</f>
        <v>128</v>
      </c>
      <c r="BY13" s="25">
        <f t="shared" ref="BY13" si="293">+AD19</f>
        <v>145</v>
      </c>
      <c r="BZ13" s="25">
        <f t="shared" ref="BZ13" si="294">+AE19</f>
        <v>163</v>
      </c>
      <c r="CA13" s="26">
        <f t="shared" si="66"/>
        <v>557</v>
      </c>
      <c r="CB13" s="24">
        <f t="shared" ref="CB13" si="295">+AG19</f>
        <v>134</v>
      </c>
      <c r="CC13" s="25">
        <f t="shared" ref="CC13" si="296">+AH19</f>
        <v>150</v>
      </c>
      <c r="CD13" s="25">
        <f t="shared" ref="CD13" si="297">+AI19</f>
        <v>149</v>
      </c>
      <c r="CE13" s="25">
        <f t="shared" ref="CE13" si="298">+AJ19</f>
        <v>158</v>
      </c>
      <c r="CF13" s="26">
        <f t="shared" si="71"/>
        <v>591</v>
      </c>
      <c r="CG13" s="24">
        <f t="shared" ref="CG13" si="299">+AL19</f>
        <v>113</v>
      </c>
      <c r="CH13" s="25">
        <f t="shared" ref="CH13" si="300">+AM19</f>
        <v>154</v>
      </c>
      <c r="CI13" s="25">
        <f t="shared" ref="CI13" si="301">+AN19</f>
        <v>145</v>
      </c>
      <c r="CJ13" s="25">
        <f t="shared" ref="CJ13" si="302">+AO19</f>
        <v>0</v>
      </c>
      <c r="CK13" s="26">
        <f t="shared" si="76"/>
        <v>412</v>
      </c>
      <c r="CL13" s="24">
        <f t="shared" ref="CL13" si="303">+AQ19</f>
        <v>0</v>
      </c>
      <c r="CM13" s="25">
        <f t="shared" ref="CM13" si="304">+AR19</f>
        <v>0</v>
      </c>
      <c r="CN13" s="25">
        <f t="shared" ref="CN13" si="305">+AS19</f>
        <v>0</v>
      </c>
      <c r="CO13" s="25">
        <f t="shared" ref="CO13" si="306">+AT19</f>
        <v>0</v>
      </c>
      <c r="CP13" s="26">
        <f t="shared" si="81"/>
        <v>0</v>
      </c>
      <c r="CQ13" s="24"/>
      <c r="CR13" s="25"/>
      <c r="CS13" s="25"/>
      <c r="CT13" s="25"/>
      <c r="CU13" s="26"/>
    </row>
    <row r="14" spans="1:99" x14ac:dyDescent="0.2">
      <c r="B14" s="39" t="s">
        <v>53</v>
      </c>
      <c r="C14" s="126">
        <v>5171</v>
      </c>
      <c r="D14" s="125">
        <v>6483</v>
      </c>
      <c r="E14" s="125">
        <v>7576</v>
      </c>
      <c r="F14" s="125">
        <v>7638</v>
      </c>
      <c r="G14" s="26">
        <f t="shared" si="32"/>
        <v>26868</v>
      </c>
      <c r="H14" s="125">
        <v>6881</v>
      </c>
      <c r="I14" s="125">
        <v>3757</v>
      </c>
      <c r="J14" s="125">
        <v>4303</v>
      </c>
      <c r="K14" s="125">
        <v>3852</v>
      </c>
      <c r="L14" s="26">
        <f t="shared" si="33"/>
        <v>18793</v>
      </c>
      <c r="M14" s="125">
        <v>4287</v>
      </c>
      <c r="N14" s="125">
        <v>5121</v>
      </c>
      <c r="O14" s="125">
        <v>5781</v>
      </c>
      <c r="P14" s="125">
        <v>6740</v>
      </c>
      <c r="Q14" s="26">
        <f t="shared" si="34"/>
        <v>21929</v>
      </c>
      <c r="R14" s="125">
        <v>4560</v>
      </c>
      <c r="S14" s="125">
        <v>6005</v>
      </c>
      <c r="T14" s="125">
        <v>5897</v>
      </c>
      <c r="U14" s="125">
        <v>4387</v>
      </c>
      <c r="V14" s="26">
        <f t="shared" si="35"/>
        <v>20849</v>
      </c>
      <c r="W14" s="125">
        <v>5287</v>
      </c>
      <c r="X14" s="125">
        <v>5055</v>
      </c>
      <c r="Y14" s="125">
        <v>8027</v>
      </c>
      <c r="Z14" s="125">
        <v>6074</v>
      </c>
      <c r="AA14" s="26">
        <f t="shared" si="36"/>
        <v>24443</v>
      </c>
      <c r="AB14" s="125">
        <v>6727</v>
      </c>
      <c r="AC14" s="125">
        <v>0</v>
      </c>
      <c r="AD14" s="125">
        <v>1927</v>
      </c>
      <c r="AE14" s="125">
        <v>0</v>
      </c>
      <c r="AF14" s="26">
        <f t="shared" si="37"/>
        <v>8654</v>
      </c>
      <c r="AG14" s="125">
        <v>1225</v>
      </c>
      <c r="AH14" s="125">
        <v>1185</v>
      </c>
      <c r="AI14" s="282">
        <v>8005</v>
      </c>
      <c r="AJ14" s="125">
        <v>6835</v>
      </c>
      <c r="AK14" s="26">
        <f t="shared" si="38"/>
        <v>17250</v>
      </c>
      <c r="AL14" s="125">
        <v>9765</v>
      </c>
      <c r="AM14" s="125">
        <v>10730</v>
      </c>
      <c r="AN14" s="125">
        <v>15900</v>
      </c>
      <c r="AO14" s="125">
        <v>0</v>
      </c>
      <c r="AP14" s="26">
        <f t="shared" si="39"/>
        <v>36395</v>
      </c>
      <c r="AQ14" s="91">
        <f>+'PRODUCCION TRIMESTRE-AÑO'!D14</f>
        <v>0</v>
      </c>
      <c r="AR14" s="91">
        <f>+'PRODUCCION TRIMESTRE-AÑO'!E14</f>
        <v>0</v>
      </c>
      <c r="AS14" s="91">
        <f>+'PRODUCCION TRIMESTRE-AÑO'!F14</f>
        <v>0</v>
      </c>
      <c r="AT14" s="91">
        <f>+'PRODUCCION TRIMESTRE-AÑO'!G14</f>
        <v>0</v>
      </c>
      <c r="AU14" s="87">
        <f t="shared" si="40"/>
        <v>0</v>
      </c>
      <c r="AV14" s="123"/>
      <c r="AW14" s="104" t="s">
        <v>19</v>
      </c>
      <c r="AX14" s="24">
        <f>+C38+C20</f>
        <v>722</v>
      </c>
      <c r="AY14" s="25">
        <f>+D38+D20</f>
        <v>802</v>
      </c>
      <c r="AZ14" s="25">
        <f>+E38+E20</f>
        <v>712</v>
      </c>
      <c r="BA14" s="25">
        <f>+F38+F20</f>
        <v>658</v>
      </c>
      <c r="BB14" s="26">
        <f t="shared" si="41"/>
        <v>2894</v>
      </c>
      <c r="BC14" s="24">
        <f t="shared" ref="BC14" si="307">+H38+H20</f>
        <v>564</v>
      </c>
      <c r="BD14" s="25">
        <f t="shared" ref="BD14" si="308">+I38+I20</f>
        <v>751</v>
      </c>
      <c r="BE14" s="25">
        <f t="shared" ref="BE14" si="309">+J38+J20</f>
        <v>750</v>
      </c>
      <c r="BF14" s="25">
        <f t="shared" ref="BF14" si="310">+K38+K20</f>
        <v>520</v>
      </c>
      <c r="BG14" s="26">
        <f t="shared" si="46"/>
        <v>2585</v>
      </c>
      <c r="BH14" s="24">
        <f t="shared" ref="BH14" si="311">+M38+M20</f>
        <v>485</v>
      </c>
      <c r="BI14" s="25">
        <f t="shared" ref="BI14" si="312">+N38+N20</f>
        <v>528</v>
      </c>
      <c r="BJ14" s="25">
        <f t="shared" ref="BJ14" si="313">+O38+O20</f>
        <v>729</v>
      </c>
      <c r="BK14" s="25">
        <f t="shared" ref="BK14" si="314">+P38+P20</f>
        <v>627</v>
      </c>
      <c r="BL14" s="26">
        <f t="shared" si="51"/>
        <v>2369</v>
      </c>
      <c r="BM14" s="24">
        <f t="shared" ref="BM14" si="315">+R38+R20</f>
        <v>622</v>
      </c>
      <c r="BN14" s="25">
        <f t="shared" ref="BN14" si="316">+S38+S20</f>
        <v>610</v>
      </c>
      <c r="BO14" s="25">
        <f t="shared" ref="BO14" si="317">+T38+T20</f>
        <v>623</v>
      </c>
      <c r="BP14" s="25">
        <f t="shared" ref="BP14" si="318">+U38+U20</f>
        <v>716</v>
      </c>
      <c r="BQ14" s="26">
        <f t="shared" si="56"/>
        <v>2571</v>
      </c>
      <c r="BR14" s="24">
        <f t="shared" ref="BR14" si="319">+W38+W20</f>
        <v>748</v>
      </c>
      <c r="BS14" s="25">
        <f t="shared" ref="BS14" si="320">+X38+X20</f>
        <v>781</v>
      </c>
      <c r="BT14" s="25">
        <f t="shared" ref="BT14" si="321">+Y38+Y20</f>
        <v>775</v>
      </c>
      <c r="BU14" s="25">
        <f t="shared" ref="BU14" si="322">+Z38+Z20</f>
        <v>715</v>
      </c>
      <c r="BV14" s="26">
        <f t="shared" si="61"/>
        <v>3019</v>
      </c>
      <c r="BW14" s="24">
        <f t="shared" ref="BW14" si="323">+AB38+AB20</f>
        <v>708</v>
      </c>
      <c r="BX14" s="25">
        <f t="shared" ref="BX14" si="324">+AC38+AC20</f>
        <v>503</v>
      </c>
      <c r="BY14" s="25">
        <f t="shared" ref="BY14" si="325">+AD38+AD20</f>
        <v>683</v>
      </c>
      <c r="BZ14" s="25">
        <f t="shared" ref="BZ14" si="326">+AE38+AE20</f>
        <v>68</v>
      </c>
      <c r="CA14" s="26">
        <f t="shared" si="66"/>
        <v>1962</v>
      </c>
      <c r="CB14" s="24">
        <f t="shared" ref="CB14" si="327">+AG38+AG20</f>
        <v>847</v>
      </c>
      <c r="CC14" s="25">
        <f t="shared" ref="CC14" si="328">+AH38+AH20</f>
        <v>899</v>
      </c>
      <c r="CD14" s="25">
        <f t="shared" ref="CD14" si="329">+AI38+AI20</f>
        <v>823</v>
      </c>
      <c r="CE14" s="25">
        <f t="shared" ref="CE14" si="330">+AJ38+AJ20</f>
        <v>735</v>
      </c>
      <c r="CF14" s="26">
        <f t="shared" si="71"/>
        <v>3304</v>
      </c>
      <c r="CG14" s="24">
        <f t="shared" ref="CG14" si="331">+AL38+AL20</f>
        <v>1196</v>
      </c>
      <c r="CH14" s="25">
        <f t="shared" ref="CH14" si="332">+AM38+AM20</f>
        <v>1604</v>
      </c>
      <c r="CI14" s="25">
        <f t="shared" ref="CI14" si="333">+AN38+AN20</f>
        <v>1077</v>
      </c>
      <c r="CJ14" s="25">
        <f t="shared" ref="CJ14" si="334">+AO38+AO20</f>
        <v>0</v>
      </c>
      <c r="CK14" s="26">
        <f t="shared" si="76"/>
        <v>3877</v>
      </c>
      <c r="CL14" s="24">
        <f t="shared" ref="CL14" si="335">+AQ38+AQ20</f>
        <v>0</v>
      </c>
      <c r="CM14" s="25">
        <f t="shared" ref="CM14" si="336">+AR38+AR20</f>
        <v>0</v>
      </c>
      <c r="CN14" s="25">
        <f t="shared" ref="CN14" si="337">+AS38+AS20</f>
        <v>0</v>
      </c>
      <c r="CO14" s="25">
        <f t="shared" ref="CO14" si="338">+AT38+AT20</f>
        <v>0</v>
      </c>
      <c r="CP14" s="26">
        <f t="shared" si="81"/>
        <v>0</v>
      </c>
      <c r="CQ14" s="24"/>
      <c r="CR14" s="25"/>
      <c r="CS14" s="25"/>
      <c r="CT14" s="25"/>
      <c r="CU14" s="26"/>
    </row>
    <row r="15" spans="1:99" x14ac:dyDescent="0.2">
      <c r="B15" s="39" t="s">
        <v>54</v>
      </c>
      <c r="C15" s="126">
        <v>583</v>
      </c>
      <c r="D15" s="126">
        <v>192</v>
      </c>
      <c r="E15" s="126">
        <v>243</v>
      </c>
      <c r="F15" s="126">
        <v>274</v>
      </c>
      <c r="G15" s="26">
        <f t="shared" si="32"/>
        <v>1292</v>
      </c>
      <c r="H15" s="126">
        <v>305</v>
      </c>
      <c r="I15" s="126">
        <v>153</v>
      </c>
      <c r="J15" s="126">
        <v>100</v>
      </c>
      <c r="K15" s="126">
        <v>98</v>
      </c>
      <c r="L15" s="26">
        <f t="shared" si="33"/>
        <v>656</v>
      </c>
      <c r="M15" s="126">
        <v>97</v>
      </c>
      <c r="N15" s="126">
        <v>145</v>
      </c>
      <c r="O15" s="126">
        <v>117</v>
      </c>
      <c r="P15" s="126">
        <v>146</v>
      </c>
      <c r="Q15" s="26">
        <f t="shared" si="34"/>
        <v>505</v>
      </c>
      <c r="R15" s="126">
        <v>156</v>
      </c>
      <c r="S15" s="126">
        <v>120</v>
      </c>
      <c r="T15" s="126">
        <v>101</v>
      </c>
      <c r="U15" s="126">
        <v>122</v>
      </c>
      <c r="V15" s="26">
        <f t="shared" si="35"/>
        <v>499</v>
      </c>
      <c r="W15" s="126">
        <v>162</v>
      </c>
      <c r="X15" s="126">
        <v>70</v>
      </c>
      <c r="Y15" s="126">
        <v>169</v>
      </c>
      <c r="Z15" s="126">
        <v>57</v>
      </c>
      <c r="AA15" s="26">
        <f t="shared" si="36"/>
        <v>458</v>
      </c>
      <c r="AB15" s="126">
        <v>110</v>
      </c>
      <c r="AC15" s="126">
        <v>24</v>
      </c>
      <c r="AD15" s="126">
        <v>0</v>
      </c>
      <c r="AE15" s="126">
        <v>0</v>
      </c>
      <c r="AF15" s="26">
        <f t="shared" si="37"/>
        <v>134</v>
      </c>
      <c r="AG15" s="126">
        <v>1225</v>
      </c>
      <c r="AH15" s="126">
        <v>267</v>
      </c>
      <c r="AI15" s="283">
        <v>253</v>
      </c>
      <c r="AJ15" s="126">
        <v>112</v>
      </c>
      <c r="AK15" s="26">
        <f t="shared" si="38"/>
        <v>1857</v>
      </c>
      <c r="AL15" s="125">
        <v>394</v>
      </c>
      <c r="AM15" s="125">
        <v>384</v>
      </c>
      <c r="AN15" s="125">
        <v>390</v>
      </c>
      <c r="AO15" s="125">
        <v>0</v>
      </c>
      <c r="AP15" s="26">
        <f t="shared" si="39"/>
        <v>1168</v>
      </c>
      <c r="AQ15" s="91">
        <f>+'PRODUCCION TRIMESTRE-AÑO'!D15</f>
        <v>0</v>
      </c>
      <c r="AR15" s="91">
        <f>+'PRODUCCION TRIMESTRE-AÑO'!E15</f>
        <v>0</v>
      </c>
      <c r="AS15" s="91">
        <f>+'PRODUCCION TRIMESTRE-AÑO'!F15</f>
        <v>0</v>
      </c>
      <c r="AT15" s="91">
        <f>+'PRODUCCION TRIMESTRE-AÑO'!G15</f>
        <v>0</v>
      </c>
      <c r="AU15" s="85">
        <f t="shared" si="40"/>
        <v>0</v>
      </c>
      <c r="AV15" s="123"/>
      <c r="AW15" s="105" t="s">
        <v>20</v>
      </c>
      <c r="AX15" s="24">
        <f t="shared" ref="AX15:BA16" si="339">+C43</f>
        <v>21293</v>
      </c>
      <c r="AY15" s="25">
        <f t="shared" si="339"/>
        <v>21013</v>
      </c>
      <c r="AZ15" s="25">
        <f t="shared" si="339"/>
        <v>20444</v>
      </c>
      <c r="BA15" s="25">
        <f t="shared" si="339"/>
        <v>19420</v>
      </c>
      <c r="BB15" s="26">
        <f t="shared" si="41"/>
        <v>82170</v>
      </c>
      <c r="BC15" s="24">
        <f t="shared" ref="BC15:BC16" si="340">+H43</f>
        <v>21689</v>
      </c>
      <c r="BD15" s="25">
        <f t="shared" ref="BD15:BD16" si="341">+I43</f>
        <v>23456</v>
      </c>
      <c r="BE15" s="25">
        <f t="shared" ref="BE15:BE16" si="342">+J43</f>
        <v>20537</v>
      </c>
      <c r="BF15" s="25">
        <f t="shared" ref="BF15:BF16" si="343">+K43</f>
        <v>18501</v>
      </c>
      <c r="BG15" s="26">
        <f t="shared" si="46"/>
        <v>84183</v>
      </c>
      <c r="BH15" s="24">
        <f t="shared" ref="BH15:BH16" si="344">+M43</f>
        <v>21413</v>
      </c>
      <c r="BI15" s="25">
        <f t="shared" ref="BI15:BI16" si="345">+N43</f>
        <v>21109</v>
      </c>
      <c r="BJ15" s="25">
        <f t="shared" ref="BJ15:BJ16" si="346">+O43</f>
        <v>23001</v>
      </c>
      <c r="BK15" s="25">
        <f t="shared" ref="BK15:BK16" si="347">+P43</f>
        <v>21045</v>
      </c>
      <c r="BL15" s="26">
        <f t="shared" si="51"/>
        <v>86568</v>
      </c>
      <c r="BM15" s="24">
        <f t="shared" ref="BM15:BM16" si="348">+R43</f>
        <v>20508</v>
      </c>
      <c r="BN15" s="25">
        <f t="shared" ref="BN15:BN16" si="349">+S43</f>
        <v>23208</v>
      </c>
      <c r="BO15" s="25">
        <f t="shared" ref="BO15:BO16" si="350">+T43</f>
        <v>24656</v>
      </c>
      <c r="BP15" s="25">
        <f t="shared" ref="BP15:BP16" si="351">+U43</f>
        <v>23541</v>
      </c>
      <c r="BQ15" s="26">
        <f t="shared" si="56"/>
        <v>91913</v>
      </c>
      <c r="BR15" s="24">
        <f t="shared" ref="BR15:BR16" si="352">+W43</f>
        <v>25558</v>
      </c>
      <c r="BS15" s="25">
        <f t="shared" ref="BS15:BS16" si="353">+X43</f>
        <v>29871</v>
      </c>
      <c r="BT15" s="25">
        <f t="shared" ref="BT15:BT16" si="354">+Y43</f>
        <v>30439</v>
      </c>
      <c r="BU15" s="25">
        <f t="shared" ref="BU15:BU16" si="355">+Z43</f>
        <v>28975</v>
      </c>
      <c r="BV15" s="26">
        <f t="shared" si="61"/>
        <v>114843</v>
      </c>
      <c r="BW15" s="24">
        <f t="shared" ref="BW15:BW16" si="356">+AB43</f>
        <v>29450</v>
      </c>
      <c r="BX15" s="25">
        <f t="shared" ref="BX15:BX16" si="357">+AC43</f>
        <v>16413</v>
      </c>
      <c r="BY15" s="25">
        <f t="shared" ref="BY15:BY16" si="358">+AD43</f>
        <v>26565</v>
      </c>
      <c r="BZ15" s="25">
        <f t="shared" ref="BZ15:BZ16" si="359">+AE43</f>
        <v>35119</v>
      </c>
      <c r="CA15" s="26">
        <f t="shared" si="66"/>
        <v>107547</v>
      </c>
      <c r="CB15" s="24">
        <f t="shared" ref="CB15:CB16" si="360">+AG43</f>
        <v>39112</v>
      </c>
      <c r="CC15" s="25">
        <f t="shared" ref="CC15:CC16" si="361">+AH43</f>
        <v>63483</v>
      </c>
      <c r="CD15" s="25">
        <f t="shared" ref="CD15:CD16" si="362">+AI43</f>
        <v>50083</v>
      </c>
      <c r="CE15" s="25">
        <f t="shared" ref="CE15:CE16" si="363">+AJ43</f>
        <v>44814</v>
      </c>
      <c r="CF15" s="26">
        <f t="shared" si="71"/>
        <v>197492</v>
      </c>
      <c r="CG15" s="24">
        <f t="shared" ref="CG15:CG16" si="364">+AL43</f>
        <v>58621</v>
      </c>
      <c r="CH15" s="25">
        <f t="shared" ref="CH15:CH16" si="365">+AM43</f>
        <v>71078</v>
      </c>
      <c r="CI15" s="25">
        <f t="shared" ref="CI15:CI16" si="366">+AN43</f>
        <v>76129</v>
      </c>
      <c r="CJ15" s="25">
        <f t="shared" ref="CJ15:CJ16" si="367">+AO43</f>
        <v>0</v>
      </c>
      <c r="CK15" s="26">
        <f t="shared" si="76"/>
        <v>205828</v>
      </c>
      <c r="CL15" s="24">
        <f t="shared" ref="CL15:CL16" si="368">+AQ43</f>
        <v>0</v>
      </c>
      <c r="CM15" s="25">
        <f t="shared" ref="CM15:CM16" si="369">+AR43</f>
        <v>0</v>
      </c>
      <c r="CN15" s="25">
        <f t="shared" ref="CN15:CN16" si="370">+AS43</f>
        <v>0</v>
      </c>
      <c r="CO15" s="25">
        <f t="shared" ref="CO15:CO16" si="371">+AT43</f>
        <v>0</v>
      </c>
      <c r="CP15" s="26">
        <f t="shared" si="81"/>
        <v>0</v>
      </c>
      <c r="CQ15" s="24"/>
      <c r="CR15" s="25"/>
      <c r="CS15" s="25"/>
      <c r="CT15" s="25"/>
      <c r="CU15" s="26"/>
    </row>
    <row r="16" spans="1:99" x14ac:dyDescent="0.2">
      <c r="B16" s="31" t="s">
        <v>21</v>
      </c>
      <c r="C16" s="125">
        <v>583</v>
      </c>
      <c r="D16" s="125">
        <v>1257</v>
      </c>
      <c r="E16" s="125">
        <v>2817</v>
      </c>
      <c r="F16" s="125">
        <v>3154</v>
      </c>
      <c r="G16" s="26">
        <f t="shared" si="32"/>
        <v>7811</v>
      </c>
      <c r="H16" s="126">
        <v>1755</v>
      </c>
      <c r="I16" s="126">
        <v>414</v>
      </c>
      <c r="J16" s="125">
        <v>329</v>
      </c>
      <c r="K16" s="125">
        <v>581</v>
      </c>
      <c r="L16" s="26">
        <f t="shared" si="33"/>
        <v>3079</v>
      </c>
      <c r="M16" s="126">
        <v>272</v>
      </c>
      <c r="N16" s="126">
        <v>344</v>
      </c>
      <c r="O16" s="126">
        <v>201</v>
      </c>
      <c r="P16" s="126">
        <v>938</v>
      </c>
      <c r="Q16" s="26">
        <f t="shared" si="34"/>
        <v>1755</v>
      </c>
      <c r="R16" s="125">
        <v>402</v>
      </c>
      <c r="S16" s="125">
        <v>849</v>
      </c>
      <c r="T16" s="126">
        <v>524</v>
      </c>
      <c r="U16" s="125">
        <v>529</v>
      </c>
      <c r="V16" s="26">
        <f t="shared" si="35"/>
        <v>2304</v>
      </c>
      <c r="W16" s="125">
        <v>617</v>
      </c>
      <c r="X16" s="126">
        <v>535</v>
      </c>
      <c r="Y16" s="126">
        <v>951</v>
      </c>
      <c r="Z16" s="125">
        <v>1208</v>
      </c>
      <c r="AA16" s="26">
        <f t="shared" si="36"/>
        <v>3311</v>
      </c>
      <c r="AB16" s="125">
        <v>905</v>
      </c>
      <c r="AC16" s="125">
        <v>0</v>
      </c>
      <c r="AD16" s="125">
        <v>0</v>
      </c>
      <c r="AE16" s="125">
        <v>2158</v>
      </c>
      <c r="AF16" s="26">
        <f t="shared" si="37"/>
        <v>3063</v>
      </c>
      <c r="AG16" s="125">
        <v>2711</v>
      </c>
      <c r="AH16" s="125">
        <v>2067</v>
      </c>
      <c r="AI16" s="282">
        <v>2302</v>
      </c>
      <c r="AJ16" s="125">
        <v>820</v>
      </c>
      <c r="AK16" s="26">
        <f t="shared" si="38"/>
        <v>7900</v>
      </c>
      <c r="AL16" s="125">
        <v>2665</v>
      </c>
      <c r="AM16" s="125">
        <v>2423</v>
      </c>
      <c r="AN16" s="125">
        <v>2425</v>
      </c>
      <c r="AO16" s="125">
        <v>0</v>
      </c>
      <c r="AP16" s="26">
        <f t="shared" si="39"/>
        <v>7513</v>
      </c>
      <c r="AQ16" s="91">
        <f>+'PRODUCCION TRIMESTRE-AÑO'!D16</f>
        <v>0</v>
      </c>
      <c r="AR16" s="91">
        <f>+'PRODUCCION TRIMESTRE-AÑO'!E16</f>
        <v>0</v>
      </c>
      <c r="AS16" s="91">
        <f>+'PRODUCCION TRIMESTRE-AÑO'!F16</f>
        <v>0</v>
      </c>
      <c r="AT16" s="91">
        <f>+'PRODUCCION TRIMESTRE-AÑO'!G16</f>
        <v>0</v>
      </c>
      <c r="AU16" s="85">
        <f t="shared" si="40"/>
        <v>0</v>
      </c>
      <c r="AV16" s="123"/>
      <c r="AW16" s="106" t="s">
        <v>22</v>
      </c>
      <c r="AX16" s="24">
        <f t="shared" si="339"/>
        <v>2426</v>
      </c>
      <c r="AY16" s="25">
        <f t="shared" si="339"/>
        <v>2288</v>
      </c>
      <c r="AZ16" s="25">
        <f t="shared" si="339"/>
        <v>2510</v>
      </c>
      <c r="BA16" s="25">
        <f t="shared" si="339"/>
        <v>1828</v>
      </c>
      <c r="BB16" s="26">
        <f t="shared" si="41"/>
        <v>9052</v>
      </c>
      <c r="BC16" s="24">
        <f t="shared" si="340"/>
        <v>1488</v>
      </c>
      <c r="BD16" s="25">
        <f t="shared" si="341"/>
        <v>1515</v>
      </c>
      <c r="BE16" s="25">
        <f t="shared" si="342"/>
        <v>2158</v>
      </c>
      <c r="BF16" s="25">
        <f t="shared" si="343"/>
        <v>8317</v>
      </c>
      <c r="BG16" s="26">
        <f t="shared" si="46"/>
        <v>13478</v>
      </c>
      <c r="BH16" s="24">
        <f t="shared" si="344"/>
        <v>3696</v>
      </c>
      <c r="BI16" s="25">
        <f t="shared" si="345"/>
        <v>4058</v>
      </c>
      <c r="BJ16" s="25">
        <f t="shared" si="346"/>
        <v>6512</v>
      </c>
      <c r="BK16" s="25">
        <f t="shared" si="347"/>
        <v>4419</v>
      </c>
      <c r="BL16" s="26">
        <f t="shared" si="51"/>
        <v>18685</v>
      </c>
      <c r="BM16" s="24">
        <f t="shared" si="348"/>
        <v>5395</v>
      </c>
      <c r="BN16" s="25">
        <f t="shared" si="349"/>
        <v>4756</v>
      </c>
      <c r="BO16" s="25">
        <f t="shared" si="350"/>
        <v>5012</v>
      </c>
      <c r="BP16" s="25">
        <f t="shared" si="351"/>
        <v>5652</v>
      </c>
      <c r="BQ16" s="26">
        <f t="shared" si="56"/>
        <v>20815</v>
      </c>
      <c r="BR16" s="24">
        <f t="shared" si="352"/>
        <v>5404</v>
      </c>
      <c r="BS16" s="25">
        <f t="shared" si="353"/>
        <v>9358</v>
      </c>
      <c r="BT16" s="25">
        <f t="shared" si="354"/>
        <v>8680</v>
      </c>
      <c r="BU16" s="25">
        <f t="shared" si="355"/>
        <v>9452</v>
      </c>
      <c r="BV16" s="26">
        <f t="shared" si="61"/>
        <v>32894</v>
      </c>
      <c r="BW16" s="24">
        <f t="shared" si="356"/>
        <v>7157</v>
      </c>
      <c r="BX16" s="25">
        <f t="shared" si="357"/>
        <v>2605</v>
      </c>
      <c r="BY16" s="25">
        <f t="shared" si="358"/>
        <v>4298</v>
      </c>
      <c r="BZ16" s="25">
        <f t="shared" si="359"/>
        <v>5261</v>
      </c>
      <c r="CA16" s="26">
        <f t="shared" si="66"/>
        <v>19321</v>
      </c>
      <c r="CB16" s="24">
        <f t="shared" si="360"/>
        <v>5963</v>
      </c>
      <c r="CC16" s="25">
        <f t="shared" si="361"/>
        <v>7707</v>
      </c>
      <c r="CD16" s="25">
        <f t="shared" si="362"/>
        <v>6386</v>
      </c>
      <c r="CE16" s="25">
        <f t="shared" si="363"/>
        <v>7812</v>
      </c>
      <c r="CF16" s="26">
        <f t="shared" si="71"/>
        <v>27868</v>
      </c>
      <c r="CG16" s="24">
        <f t="shared" si="364"/>
        <v>7570</v>
      </c>
      <c r="CH16" s="25">
        <f t="shared" si="365"/>
        <v>11559</v>
      </c>
      <c r="CI16" s="25">
        <f t="shared" si="366"/>
        <v>9799</v>
      </c>
      <c r="CJ16" s="25">
        <f t="shared" si="367"/>
        <v>0</v>
      </c>
      <c r="CK16" s="26">
        <f t="shared" si="76"/>
        <v>28928</v>
      </c>
      <c r="CL16" s="24">
        <f t="shared" si="368"/>
        <v>0</v>
      </c>
      <c r="CM16" s="25">
        <f t="shared" si="369"/>
        <v>0</v>
      </c>
      <c r="CN16" s="25">
        <f t="shared" si="370"/>
        <v>0</v>
      </c>
      <c r="CO16" s="25">
        <f t="shared" si="371"/>
        <v>0</v>
      </c>
      <c r="CP16" s="26">
        <f t="shared" si="81"/>
        <v>0</v>
      </c>
      <c r="CQ16" s="24"/>
      <c r="CR16" s="25"/>
      <c r="CS16" s="25"/>
      <c r="CT16" s="25"/>
      <c r="CU16" s="26"/>
    </row>
    <row r="17" spans="2:99" x14ac:dyDescent="0.2">
      <c r="B17" s="31" t="s">
        <v>23</v>
      </c>
      <c r="C17" s="125">
        <v>1205</v>
      </c>
      <c r="D17" s="125">
        <v>0</v>
      </c>
      <c r="E17" s="125">
        <v>2250</v>
      </c>
      <c r="F17" s="125">
        <v>2221</v>
      </c>
      <c r="G17" s="26">
        <f t="shared" si="32"/>
        <v>5676</v>
      </c>
      <c r="H17" s="125">
        <v>1010</v>
      </c>
      <c r="I17" s="125">
        <v>814</v>
      </c>
      <c r="J17" s="125">
        <v>881</v>
      </c>
      <c r="K17" s="125">
        <v>729</v>
      </c>
      <c r="L17" s="26">
        <f t="shared" si="33"/>
        <v>3434</v>
      </c>
      <c r="M17" s="125">
        <v>595</v>
      </c>
      <c r="N17" s="125">
        <v>601</v>
      </c>
      <c r="O17" s="125">
        <v>566</v>
      </c>
      <c r="P17" s="125">
        <v>697</v>
      </c>
      <c r="Q17" s="26">
        <f t="shared" si="34"/>
        <v>2459</v>
      </c>
      <c r="R17" s="125">
        <v>593</v>
      </c>
      <c r="S17" s="125">
        <v>711</v>
      </c>
      <c r="T17" s="125">
        <v>436</v>
      </c>
      <c r="U17" s="125">
        <v>516</v>
      </c>
      <c r="V17" s="26">
        <f t="shared" si="35"/>
        <v>2256</v>
      </c>
      <c r="W17" s="125">
        <v>549</v>
      </c>
      <c r="X17" s="125">
        <v>799</v>
      </c>
      <c r="Y17" s="125">
        <v>1586</v>
      </c>
      <c r="Z17" s="125">
        <v>1152</v>
      </c>
      <c r="AA17" s="26">
        <f t="shared" si="36"/>
        <v>4086</v>
      </c>
      <c r="AB17" s="125">
        <v>675</v>
      </c>
      <c r="AC17" s="125">
        <v>2</v>
      </c>
      <c r="AD17" s="125">
        <v>0</v>
      </c>
      <c r="AE17" s="125">
        <v>278</v>
      </c>
      <c r="AF17" s="26">
        <f t="shared" si="37"/>
        <v>955</v>
      </c>
      <c r="AG17" s="125">
        <v>551</v>
      </c>
      <c r="AH17" s="125">
        <v>1736</v>
      </c>
      <c r="AI17" s="282">
        <v>1817</v>
      </c>
      <c r="AJ17" s="125">
        <v>1659</v>
      </c>
      <c r="AK17" s="26">
        <f t="shared" si="38"/>
        <v>5763</v>
      </c>
      <c r="AL17" s="125">
        <v>1748</v>
      </c>
      <c r="AM17" s="125">
        <v>2148</v>
      </c>
      <c r="AN17" s="125">
        <v>3233</v>
      </c>
      <c r="AO17" s="125">
        <v>0</v>
      </c>
      <c r="AP17" s="26">
        <f t="shared" si="39"/>
        <v>7129</v>
      </c>
      <c r="AQ17" s="91">
        <f>+'PRODUCCION TRIMESTRE-AÑO'!D17</f>
        <v>0</v>
      </c>
      <c r="AR17" s="91">
        <f>+'PRODUCCION TRIMESTRE-AÑO'!E17</f>
        <v>0</v>
      </c>
      <c r="AS17" s="91">
        <f>+'PRODUCCION TRIMESTRE-AÑO'!F17</f>
        <v>0</v>
      </c>
      <c r="AT17" s="91">
        <f>+'PRODUCCION TRIMESTRE-AÑO'!G17</f>
        <v>0</v>
      </c>
      <c r="AU17" s="85">
        <f t="shared" si="40"/>
        <v>0</v>
      </c>
      <c r="AV17" s="123"/>
      <c r="AW17" s="107" t="s">
        <v>24</v>
      </c>
      <c r="AX17" s="24">
        <f>+C48+C49</f>
        <v>312</v>
      </c>
      <c r="AY17" s="25">
        <f>+D48+D49</f>
        <v>219</v>
      </c>
      <c r="AZ17" s="25">
        <f>+E48+E49</f>
        <v>704</v>
      </c>
      <c r="BA17" s="25">
        <f>+F48+F49</f>
        <v>2232</v>
      </c>
      <c r="BB17" s="26">
        <f t="shared" si="41"/>
        <v>3467</v>
      </c>
      <c r="BC17" s="24">
        <f t="shared" ref="BC17" si="372">+H48+H49</f>
        <v>0</v>
      </c>
      <c r="BD17" s="25">
        <f t="shared" ref="BD17" si="373">+I48+I49</f>
        <v>433</v>
      </c>
      <c r="BE17" s="25">
        <f t="shared" ref="BE17" si="374">+J48+J49</f>
        <v>955</v>
      </c>
      <c r="BF17" s="25">
        <f t="shared" ref="BF17" si="375">+K48+K49</f>
        <v>1156</v>
      </c>
      <c r="BG17" s="26">
        <f t="shared" si="46"/>
        <v>2544</v>
      </c>
      <c r="BH17" s="24">
        <f t="shared" ref="BH17" si="376">+M48+M49</f>
        <v>0</v>
      </c>
      <c r="BI17" s="25">
        <f t="shared" ref="BI17" si="377">+N48+N49</f>
        <v>559</v>
      </c>
      <c r="BJ17" s="25">
        <f t="shared" ref="BJ17" si="378">+O48+O49</f>
        <v>1291</v>
      </c>
      <c r="BK17" s="25">
        <f t="shared" ref="BK17" si="379">+P48+P49</f>
        <v>2141</v>
      </c>
      <c r="BL17" s="26">
        <f t="shared" si="51"/>
        <v>3991</v>
      </c>
      <c r="BM17" s="24">
        <f t="shared" ref="BM17" si="380">+R48+R49</f>
        <v>119</v>
      </c>
      <c r="BN17" s="25">
        <f t="shared" ref="BN17" si="381">+S48+S49</f>
        <v>590</v>
      </c>
      <c r="BO17" s="25">
        <f t="shared" ref="BO17" si="382">+T48+T49</f>
        <v>1266</v>
      </c>
      <c r="BP17" s="25">
        <f t="shared" ref="BP17" si="383">+U48+U49</f>
        <v>2161</v>
      </c>
      <c r="BQ17" s="26">
        <f t="shared" si="56"/>
        <v>4136</v>
      </c>
      <c r="BR17" s="24">
        <f t="shared" ref="BR17" si="384">+W48+W49</f>
        <v>0</v>
      </c>
      <c r="BS17" s="25">
        <f t="shared" ref="BS17" si="385">+X48+X49</f>
        <v>205</v>
      </c>
      <c r="BT17" s="25">
        <f t="shared" ref="BT17" si="386">+Y48+Y49</f>
        <v>1030</v>
      </c>
      <c r="BU17" s="25">
        <f t="shared" ref="BU17" si="387">+Z48+Z49</f>
        <v>2129</v>
      </c>
      <c r="BV17" s="26">
        <f t="shared" si="61"/>
        <v>3364</v>
      </c>
      <c r="BW17" s="24">
        <f t="shared" ref="BW17" si="388">+AB48+AB49</f>
        <v>0</v>
      </c>
      <c r="BX17" s="25">
        <f t="shared" ref="BX17" si="389">+AC48+AC49</f>
        <v>203</v>
      </c>
      <c r="BY17" s="25">
        <f t="shared" ref="BY17" si="390">+AD48+AD49</f>
        <v>441</v>
      </c>
      <c r="BZ17" s="25">
        <f t="shared" ref="BZ17" si="391">+AE48+AE49</f>
        <v>411</v>
      </c>
      <c r="CA17" s="26">
        <f t="shared" si="66"/>
        <v>1055</v>
      </c>
      <c r="CB17" s="24">
        <f t="shared" ref="CB17" si="392">+AG48+AG49</f>
        <v>0</v>
      </c>
      <c r="CC17" s="25">
        <f t="shared" ref="CC17" si="393">+AH48+AH49</f>
        <v>795</v>
      </c>
      <c r="CD17" s="25">
        <f t="shared" ref="CD17" si="394">+AI48+AI49</f>
        <v>687</v>
      </c>
      <c r="CE17" s="25">
        <f t="shared" ref="CE17" si="395">+AJ48+AJ49</f>
        <v>1667</v>
      </c>
      <c r="CF17" s="26">
        <f t="shared" si="71"/>
        <v>3149</v>
      </c>
      <c r="CG17" s="24">
        <f t="shared" ref="CG17" si="396">+AL48+AL49</f>
        <v>0</v>
      </c>
      <c r="CH17" s="25">
        <f t="shared" ref="CH17" si="397">+AM48+AM49</f>
        <v>406</v>
      </c>
      <c r="CI17" s="25">
        <f t="shared" ref="CI17" si="398">+AN48+AN49</f>
        <v>490</v>
      </c>
      <c r="CJ17" s="25">
        <f t="shared" ref="CJ17" si="399">+AO48+AO49</f>
        <v>0</v>
      </c>
      <c r="CK17" s="26">
        <f t="shared" si="76"/>
        <v>896</v>
      </c>
      <c r="CL17" s="24">
        <f t="shared" ref="CL17" si="400">+AQ48+AQ49</f>
        <v>0</v>
      </c>
      <c r="CM17" s="25">
        <f t="shared" ref="CM17" si="401">+AR48+AR49</f>
        <v>0</v>
      </c>
      <c r="CN17" s="25">
        <f t="shared" ref="CN17" si="402">+AS48+AS49</f>
        <v>0</v>
      </c>
      <c r="CO17" s="25">
        <f t="shared" ref="CO17" si="403">+AT48+AT49</f>
        <v>0</v>
      </c>
      <c r="CP17" s="26">
        <f t="shared" si="81"/>
        <v>0</v>
      </c>
      <c r="CQ17" s="24"/>
      <c r="CR17" s="25"/>
      <c r="CS17" s="25"/>
      <c r="CT17" s="25"/>
      <c r="CU17" s="26"/>
    </row>
    <row r="18" spans="2:99" ht="13.5" thickBot="1" x14ac:dyDescent="0.25">
      <c r="B18" s="31" t="s">
        <v>25</v>
      </c>
      <c r="C18" s="126">
        <v>304</v>
      </c>
      <c r="D18" s="126">
        <v>245</v>
      </c>
      <c r="E18" s="126">
        <v>292</v>
      </c>
      <c r="F18" s="126">
        <v>206</v>
      </c>
      <c r="G18" s="26">
        <f t="shared" si="32"/>
        <v>1047</v>
      </c>
      <c r="H18" s="126">
        <v>222</v>
      </c>
      <c r="I18" s="126">
        <v>179</v>
      </c>
      <c r="J18" s="126">
        <v>183</v>
      </c>
      <c r="K18" s="126">
        <v>119</v>
      </c>
      <c r="L18" s="26">
        <f t="shared" si="33"/>
        <v>703</v>
      </c>
      <c r="M18" s="126">
        <v>115</v>
      </c>
      <c r="N18" s="126">
        <v>120</v>
      </c>
      <c r="O18" s="126">
        <v>127</v>
      </c>
      <c r="P18" s="126">
        <v>141</v>
      </c>
      <c r="Q18" s="26">
        <f t="shared" si="34"/>
        <v>503</v>
      </c>
      <c r="R18" s="126">
        <v>128</v>
      </c>
      <c r="S18" s="126">
        <v>142</v>
      </c>
      <c r="T18" s="126">
        <v>153</v>
      </c>
      <c r="U18" s="126">
        <v>136</v>
      </c>
      <c r="V18" s="26">
        <f t="shared" si="35"/>
        <v>559</v>
      </c>
      <c r="W18" s="126">
        <v>146</v>
      </c>
      <c r="X18" s="126">
        <v>154</v>
      </c>
      <c r="Y18" s="126">
        <v>214</v>
      </c>
      <c r="Z18" s="126">
        <v>111</v>
      </c>
      <c r="AA18" s="26">
        <f t="shared" si="36"/>
        <v>625</v>
      </c>
      <c r="AB18" s="126">
        <v>71</v>
      </c>
      <c r="AC18" s="126">
        <v>2</v>
      </c>
      <c r="AD18" s="126">
        <v>0</v>
      </c>
      <c r="AE18" s="126">
        <v>55</v>
      </c>
      <c r="AF18" s="26">
        <f t="shared" si="37"/>
        <v>128</v>
      </c>
      <c r="AG18" s="126">
        <v>117</v>
      </c>
      <c r="AH18" s="126">
        <v>216</v>
      </c>
      <c r="AI18" s="283">
        <v>258</v>
      </c>
      <c r="AJ18" s="126">
        <v>187</v>
      </c>
      <c r="AK18" s="26">
        <f t="shared" si="38"/>
        <v>778</v>
      </c>
      <c r="AL18" s="125">
        <v>151</v>
      </c>
      <c r="AM18" s="125">
        <v>201</v>
      </c>
      <c r="AN18" s="125">
        <v>283</v>
      </c>
      <c r="AO18" s="125">
        <v>0</v>
      </c>
      <c r="AP18" s="26">
        <f t="shared" si="39"/>
        <v>635</v>
      </c>
      <c r="AQ18" s="91">
        <f>+'PRODUCCION TRIMESTRE-AÑO'!D18</f>
        <v>0</v>
      </c>
      <c r="AR18" s="91">
        <f>+'PRODUCCION TRIMESTRE-AÑO'!E18</f>
        <v>0</v>
      </c>
      <c r="AS18" s="91">
        <f>+'PRODUCCION TRIMESTRE-AÑO'!F18</f>
        <v>0</v>
      </c>
      <c r="AT18" s="91">
        <f>+'PRODUCCION TRIMESTRE-AÑO'!G18</f>
        <v>0</v>
      </c>
      <c r="AU18" s="85">
        <f t="shared" si="40"/>
        <v>0</v>
      </c>
      <c r="AV18" s="123"/>
      <c r="AW18" s="108" t="s">
        <v>26</v>
      </c>
      <c r="AX18" s="45">
        <f>+C9+C11</f>
        <v>3991</v>
      </c>
      <c r="AY18" s="46">
        <f>+D9+D11</f>
        <v>4171</v>
      </c>
      <c r="AZ18" s="46">
        <f>+E9+E11</f>
        <v>6057</v>
      </c>
      <c r="BA18" s="46">
        <f>+F9+F11</f>
        <v>6508</v>
      </c>
      <c r="BB18" s="47">
        <f t="shared" si="41"/>
        <v>20727</v>
      </c>
      <c r="BC18" s="45">
        <f t="shared" ref="BC18" si="404">+H9+H11</f>
        <v>6168</v>
      </c>
      <c r="BD18" s="46">
        <f t="shared" ref="BD18" si="405">+I9+I11</f>
        <v>7139</v>
      </c>
      <c r="BE18" s="46">
        <f t="shared" ref="BE18" si="406">+J9+J11</f>
        <v>7173</v>
      </c>
      <c r="BF18" s="46">
        <f t="shared" ref="BF18" si="407">+K9+K11</f>
        <v>4895</v>
      </c>
      <c r="BG18" s="47">
        <f t="shared" si="46"/>
        <v>25375</v>
      </c>
      <c r="BH18" s="45">
        <f t="shared" ref="BH18" si="408">+M9+M11</f>
        <v>7132</v>
      </c>
      <c r="BI18" s="46">
        <f t="shared" ref="BI18" si="409">+N9+N11</f>
        <v>11051</v>
      </c>
      <c r="BJ18" s="46">
        <f t="shared" ref="BJ18" si="410">+O9+O11</f>
        <v>6637</v>
      </c>
      <c r="BK18" s="46">
        <f t="shared" ref="BK18" si="411">+P9+P11</f>
        <v>5638</v>
      </c>
      <c r="BL18" s="47">
        <f t="shared" si="51"/>
        <v>30458</v>
      </c>
      <c r="BM18" s="45">
        <f t="shared" ref="BM18" si="412">+R9+R11</f>
        <v>8840</v>
      </c>
      <c r="BN18" s="46">
        <f t="shared" ref="BN18" si="413">+S9+S11</f>
        <v>10876</v>
      </c>
      <c r="BO18" s="46">
        <f t="shared" ref="BO18" si="414">+T9+T11</f>
        <v>11411</v>
      </c>
      <c r="BP18" s="46">
        <f t="shared" ref="BP18" si="415">+U9+U11</f>
        <v>9317</v>
      </c>
      <c r="BQ18" s="47">
        <f t="shared" si="56"/>
        <v>40444</v>
      </c>
      <c r="BR18" s="45">
        <f t="shared" ref="BR18" si="416">+W9+W11</f>
        <v>10707</v>
      </c>
      <c r="BS18" s="46">
        <f t="shared" ref="BS18" si="417">+X9+X11</f>
        <v>16352</v>
      </c>
      <c r="BT18" s="46">
        <f t="shared" ref="BT18" si="418">+Y9+Y11</f>
        <v>17108</v>
      </c>
      <c r="BU18" s="46">
        <f t="shared" ref="BU18" si="419">+Z9+Z11</f>
        <v>15569</v>
      </c>
      <c r="BV18" s="47">
        <f t="shared" si="61"/>
        <v>59736</v>
      </c>
      <c r="BW18" s="45">
        <f t="shared" ref="BW18" si="420">+AB9+AB11</f>
        <v>7926</v>
      </c>
      <c r="BX18" s="46">
        <f t="shared" ref="BX18" si="421">+AC9+AC11</f>
        <v>7142</v>
      </c>
      <c r="BY18" s="46">
        <f t="shared" ref="BY18" si="422">+AD9+AD11</f>
        <v>7772</v>
      </c>
      <c r="BZ18" s="46">
        <f t="shared" ref="BZ18" si="423">+AE9+AE11</f>
        <v>8423</v>
      </c>
      <c r="CA18" s="47">
        <f t="shared" si="66"/>
        <v>31263</v>
      </c>
      <c r="CB18" s="45">
        <f t="shared" ref="CB18" si="424">+AG9+AG11</f>
        <v>8275</v>
      </c>
      <c r="CC18" s="46">
        <f t="shared" ref="CC18" si="425">+AH9+AH11</f>
        <v>8178</v>
      </c>
      <c r="CD18" s="46">
        <f t="shared" ref="CD18" si="426">+AI9+AI11</f>
        <v>9575</v>
      </c>
      <c r="CE18" s="46">
        <f t="shared" ref="CE18" si="427">+AJ9+AJ11</f>
        <v>9872</v>
      </c>
      <c r="CF18" s="47">
        <f t="shared" si="71"/>
        <v>35900</v>
      </c>
      <c r="CG18" s="45">
        <f t="shared" ref="CG18" si="428">+AL9+AL11</f>
        <v>8746</v>
      </c>
      <c r="CH18" s="46">
        <f t="shared" ref="CH18" si="429">+AM9+AM11</f>
        <v>9252</v>
      </c>
      <c r="CI18" s="46">
        <f t="shared" ref="CI18" si="430">+AN9+AN11</f>
        <v>10182</v>
      </c>
      <c r="CJ18" s="46">
        <f t="shared" ref="CJ18" si="431">+AO9+AO11</f>
        <v>0</v>
      </c>
      <c r="CK18" s="47">
        <f t="shared" si="76"/>
        <v>28180</v>
      </c>
      <c r="CL18" s="45">
        <f t="shared" ref="CL18" si="432">+AQ9+AQ11</f>
        <v>0</v>
      </c>
      <c r="CM18" s="46">
        <f t="shared" ref="CM18" si="433">+AR9+AR11</f>
        <v>0</v>
      </c>
      <c r="CN18" s="46">
        <f t="shared" ref="CN18" si="434">+AS9+AS11</f>
        <v>0</v>
      </c>
      <c r="CO18" s="46">
        <f t="shared" ref="CO18" si="435">+AT9+AT11</f>
        <v>0</v>
      </c>
      <c r="CP18" s="47">
        <f t="shared" si="81"/>
        <v>0</v>
      </c>
      <c r="CQ18" s="45"/>
      <c r="CR18" s="46"/>
      <c r="CS18" s="46"/>
      <c r="CT18" s="46"/>
      <c r="CU18" s="47"/>
    </row>
    <row r="19" spans="2:99" x14ac:dyDescent="0.2">
      <c r="B19" s="40" t="s">
        <v>27</v>
      </c>
      <c r="C19" s="126">
        <v>126</v>
      </c>
      <c r="D19" s="126">
        <v>119</v>
      </c>
      <c r="E19" s="126">
        <v>116</v>
      </c>
      <c r="F19" s="126">
        <v>109</v>
      </c>
      <c r="G19" s="26">
        <f t="shared" si="32"/>
        <v>470</v>
      </c>
      <c r="H19" s="126">
        <v>125</v>
      </c>
      <c r="I19" s="126">
        <v>120</v>
      </c>
      <c r="J19" s="126">
        <v>144</v>
      </c>
      <c r="K19" s="126">
        <v>136</v>
      </c>
      <c r="L19" s="26">
        <f t="shared" si="33"/>
        <v>525</v>
      </c>
      <c r="M19" s="126">
        <v>115</v>
      </c>
      <c r="N19" s="126">
        <v>96</v>
      </c>
      <c r="O19" s="126">
        <v>94</v>
      </c>
      <c r="P19" s="126">
        <v>114</v>
      </c>
      <c r="Q19" s="26">
        <f t="shared" si="34"/>
        <v>419</v>
      </c>
      <c r="R19" s="126">
        <v>100</v>
      </c>
      <c r="S19" s="126">
        <v>90</v>
      </c>
      <c r="T19" s="126">
        <v>117</v>
      </c>
      <c r="U19" s="126">
        <v>116</v>
      </c>
      <c r="V19" s="26">
        <f t="shared" si="35"/>
        <v>423</v>
      </c>
      <c r="W19" s="126">
        <v>115</v>
      </c>
      <c r="X19" s="126">
        <v>129</v>
      </c>
      <c r="Y19" s="126">
        <v>164</v>
      </c>
      <c r="Z19" s="126">
        <v>133</v>
      </c>
      <c r="AA19" s="26">
        <f t="shared" si="36"/>
        <v>541</v>
      </c>
      <c r="AB19" s="126">
        <v>121</v>
      </c>
      <c r="AC19" s="126">
        <v>128</v>
      </c>
      <c r="AD19" s="126">
        <v>145</v>
      </c>
      <c r="AE19" s="126">
        <v>163</v>
      </c>
      <c r="AF19" s="26">
        <f t="shared" si="37"/>
        <v>557</v>
      </c>
      <c r="AG19" s="126">
        <v>134</v>
      </c>
      <c r="AH19" s="126">
        <v>150</v>
      </c>
      <c r="AI19" s="283">
        <v>149</v>
      </c>
      <c r="AJ19" s="126">
        <v>158</v>
      </c>
      <c r="AK19" s="26">
        <f t="shared" si="38"/>
        <v>591</v>
      </c>
      <c r="AL19" s="125">
        <v>113</v>
      </c>
      <c r="AM19" s="125">
        <v>154</v>
      </c>
      <c r="AN19" s="125">
        <v>145</v>
      </c>
      <c r="AO19" s="125">
        <v>0</v>
      </c>
      <c r="AP19" s="26">
        <f t="shared" si="39"/>
        <v>412</v>
      </c>
      <c r="AQ19" s="91">
        <f>+'PRODUCCION TRIMESTRE-AÑO'!D19</f>
        <v>0</v>
      </c>
      <c r="AR19" s="91">
        <f>+'PRODUCCION TRIMESTRE-AÑO'!E19</f>
        <v>0</v>
      </c>
      <c r="AS19" s="91">
        <f>+'PRODUCCION TRIMESTRE-AÑO'!F19</f>
        <v>0</v>
      </c>
      <c r="AT19" s="91">
        <f>+'PRODUCCION TRIMESTRE-AÑO'!G19</f>
        <v>0</v>
      </c>
      <c r="AU19" s="85">
        <f t="shared" si="40"/>
        <v>0</v>
      </c>
      <c r="AV19" s="123"/>
    </row>
    <row r="20" spans="2:99" x14ac:dyDescent="0.2">
      <c r="B20" s="41" t="s">
        <v>28</v>
      </c>
      <c r="C20" s="126">
        <v>51</v>
      </c>
      <c r="D20" s="126">
        <v>56</v>
      </c>
      <c r="E20" s="126">
        <v>49</v>
      </c>
      <c r="F20" s="126">
        <v>61</v>
      </c>
      <c r="G20" s="26">
        <f t="shared" si="32"/>
        <v>217</v>
      </c>
      <c r="H20" s="126">
        <v>59</v>
      </c>
      <c r="I20" s="126">
        <v>50</v>
      </c>
      <c r="J20" s="126">
        <v>52</v>
      </c>
      <c r="K20" s="126">
        <v>58</v>
      </c>
      <c r="L20" s="26">
        <f t="shared" si="33"/>
        <v>219</v>
      </c>
      <c r="M20" s="126">
        <v>48</v>
      </c>
      <c r="N20" s="126">
        <v>39</v>
      </c>
      <c r="O20" s="126">
        <v>59</v>
      </c>
      <c r="P20" s="126">
        <v>41</v>
      </c>
      <c r="Q20" s="26">
        <f t="shared" si="34"/>
        <v>187</v>
      </c>
      <c r="R20" s="126">
        <v>40</v>
      </c>
      <c r="S20" s="126">
        <v>38</v>
      </c>
      <c r="T20" s="126">
        <v>44</v>
      </c>
      <c r="U20" s="126">
        <v>44</v>
      </c>
      <c r="V20" s="26">
        <f t="shared" si="35"/>
        <v>166</v>
      </c>
      <c r="W20" s="126">
        <v>36</v>
      </c>
      <c r="X20" s="126">
        <v>46</v>
      </c>
      <c r="Y20" s="126">
        <v>44</v>
      </c>
      <c r="Z20" s="126">
        <v>46</v>
      </c>
      <c r="AA20" s="26">
        <f t="shared" si="36"/>
        <v>172</v>
      </c>
      <c r="AB20" s="126">
        <v>53</v>
      </c>
      <c r="AC20" s="126">
        <v>64</v>
      </c>
      <c r="AD20" s="126">
        <v>67</v>
      </c>
      <c r="AE20" s="126">
        <v>68</v>
      </c>
      <c r="AF20" s="26">
        <f t="shared" si="37"/>
        <v>252</v>
      </c>
      <c r="AG20" s="126">
        <v>50</v>
      </c>
      <c r="AH20" s="126">
        <v>76</v>
      </c>
      <c r="AI20" s="283">
        <v>82</v>
      </c>
      <c r="AJ20" s="126">
        <v>66</v>
      </c>
      <c r="AK20" s="26">
        <f t="shared" si="38"/>
        <v>274</v>
      </c>
      <c r="AL20" s="125">
        <v>60</v>
      </c>
      <c r="AM20" s="125">
        <v>26</v>
      </c>
      <c r="AN20" s="125">
        <v>70</v>
      </c>
      <c r="AO20" s="125">
        <v>0</v>
      </c>
      <c r="AP20" s="26">
        <f t="shared" si="39"/>
        <v>156</v>
      </c>
      <c r="AQ20" s="91">
        <f>+'PRODUCCION TRIMESTRE-AÑO'!D20</f>
        <v>0</v>
      </c>
      <c r="AR20" s="91">
        <f>+'PRODUCCION TRIMESTRE-AÑO'!E20</f>
        <v>0</v>
      </c>
      <c r="AS20" s="91">
        <f>+'PRODUCCION TRIMESTRE-AÑO'!F20</f>
        <v>0</v>
      </c>
      <c r="AT20" s="91">
        <f>+'PRODUCCION TRIMESTRE-AÑO'!G20</f>
        <v>0</v>
      </c>
      <c r="AU20" s="85">
        <f t="shared" si="40"/>
        <v>0</v>
      </c>
      <c r="AV20" s="123"/>
    </row>
    <row r="21" spans="2:99" x14ac:dyDescent="0.2">
      <c r="B21" s="48" t="s">
        <v>464</v>
      </c>
      <c r="C21" s="127">
        <v>864</v>
      </c>
      <c r="D21" s="128">
        <v>836</v>
      </c>
      <c r="E21" s="128">
        <v>1028</v>
      </c>
      <c r="F21" s="128">
        <v>1038</v>
      </c>
      <c r="G21" s="51">
        <f t="shared" si="32"/>
        <v>3766</v>
      </c>
      <c r="H21" s="128">
        <v>1115</v>
      </c>
      <c r="I21" s="128">
        <v>1172</v>
      </c>
      <c r="J21" s="128">
        <v>1088</v>
      </c>
      <c r="K21" s="128">
        <v>1062</v>
      </c>
      <c r="L21" s="51">
        <f t="shared" si="33"/>
        <v>4437</v>
      </c>
      <c r="M21" s="128">
        <v>1103</v>
      </c>
      <c r="N21" s="128">
        <v>1106</v>
      </c>
      <c r="O21" s="128">
        <v>1170</v>
      </c>
      <c r="P21" s="128">
        <v>1041</v>
      </c>
      <c r="Q21" s="51">
        <f t="shared" si="34"/>
        <v>4420</v>
      </c>
      <c r="R21" s="128">
        <v>948</v>
      </c>
      <c r="S21" s="128">
        <v>1121</v>
      </c>
      <c r="T21" s="128">
        <v>1058</v>
      </c>
      <c r="U21" s="128">
        <v>1207</v>
      </c>
      <c r="V21" s="51">
        <f t="shared" si="35"/>
        <v>4334</v>
      </c>
      <c r="W21" s="128">
        <v>1082</v>
      </c>
      <c r="X21" s="128">
        <v>1136</v>
      </c>
      <c r="Y21" s="128">
        <v>1084</v>
      </c>
      <c r="Z21" s="128">
        <v>1011</v>
      </c>
      <c r="AA21" s="51">
        <f t="shared" si="36"/>
        <v>4313</v>
      </c>
      <c r="AB21" s="128">
        <v>1208</v>
      </c>
      <c r="AC21" s="128">
        <v>614</v>
      </c>
      <c r="AD21" s="127">
        <v>991</v>
      </c>
      <c r="AE21" s="127">
        <v>0</v>
      </c>
      <c r="AF21" s="51">
        <f t="shared" si="37"/>
        <v>2813</v>
      </c>
      <c r="AG21" s="127">
        <v>1250</v>
      </c>
      <c r="AH21" s="127">
        <v>1673</v>
      </c>
      <c r="AI21" s="284">
        <v>2063</v>
      </c>
      <c r="AJ21" s="127">
        <v>1548</v>
      </c>
      <c r="AK21" s="51">
        <f t="shared" si="38"/>
        <v>6534</v>
      </c>
      <c r="AL21" s="125">
        <v>1726</v>
      </c>
      <c r="AM21" s="125">
        <v>2086</v>
      </c>
      <c r="AN21" s="125">
        <v>2131</v>
      </c>
      <c r="AO21" s="125">
        <v>0</v>
      </c>
      <c r="AP21" s="51">
        <f t="shared" si="39"/>
        <v>5943</v>
      </c>
      <c r="AQ21" s="91">
        <f>+'PRODUCCION TRIMESTRE-AÑO'!D21</f>
        <v>0</v>
      </c>
      <c r="AR21" s="91">
        <f>+'PRODUCCION TRIMESTRE-AÑO'!E21</f>
        <v>0</v>
      </c>
      <c r="AS21" s="91">
        <f>+'PRODUCCION TRIMESTRE-AÑO'!F21</f>
        <v>0</v>
      </c>
      <c r="AT21" s="91">
        <f>+'PRODUCCION TRIMESTRE-AÑO'!G21</f>
        <v>0</v>
      </c>
      <c r="AU21" s="88">
        <f t="shared" si="40"/>
        <v>0</v>
      </c>
      <c r="AV21" s="123"/>
    </row>
    <row r="22" spans="2:99" x14ac:dyDescent="0.2">
      <c r="B22" s="39" t="s">
        <v>465</v>
      </c>
      <c r="C22" s="126">
        <v>177</v>
      </c>
      <c r="D22" s="126">
        <v>175</v>
      </c>
      <c r="E22" s="126">
        <v>165</v>
      </c>
      <c r="F22" s="126">
        <v>170</v>
      </c>
      <c r="G22" s="26">
        <f t="shared" si="32"/>
        <v>687</v>
      </c>
      <c r="H22" s="126">
        <v>184</v>
      </c>
      <c r="I22" s="126">
        <v>170</v>
      </c>
      <c r="J22" s="126">
        <v>196</v>
      </c>
      <c r="K22" s="126">
        <v>194</v>
      </c>
      <c r="L22" s="26">
        <f t="shared" si="33"/>
        <v>744</v>
      </c>
      <c r="M22" s="126">
        <v>163</v>
      </c>
      <c r="N22" s="126">
        <v>135</v>
      </c>
      <c r="O22" s="126">
        <v>153</v>
      </c>
      <c r="P22" s="126">
        <v>155</v>
      </c>
      <c r="Q22" s="26">
        <f t="shared" si="34"/>
        <v>606</v>
      </c>
      <c r="R22" s="126">
        <v>141</v>
      </c>
      <c r="S22" s="126">
        <v>128</v>
      </c>
      <c r="T22" s="126">
        <v>161</v>
      </c>
      <c r="U22" s="126">
        <v>160</v>
      </c>
      <c r="V22" s="26">
        <f t="shared" si="35"/>
        <v>590</v>
      </c>
      <c r="W22" s="126">
        <v>151</v>
      </c>
      <c r="X22" s="126">
        <v>175</v>
      </c>
      <c r="Y22" s="126">
        <v>208</v>
      </c>
      <c r="Z22" s="126">
        <v>179</v>
      </c>
      <c r="AA22" s="26">
        <f t="shared" si="36"/>
        <v>713</v>
      </c>
      <c r="AB22" s="126">
        <v>174</v>
      </c>
      <c r="AC22" s="126">
        <v>305</v>
      </c>
      <c r="AD22" s="126">
        <v>212</v>
      </c>
      <c r="AE22" s="126">
        <v>0</v>
      </c>
      <c r="AF22" s="26">
        <f t="shared" si="37"/>
        <v>691</v>
      </c>
      <c r="AG22" s="126">
        <v>184</v>
      </c>
      <c r="AH22" s="126">
        <v>226</v>
      </c>
      <c r="AI22" s="283">
        <v>231</v>
      </c>
      <c r="AJ22" s="126">
        <v>244</v>
      </c>
      <c r="AK22" s="26">
        <f t="shared" si="38"/>
        <v>885</v>
      </c>
      <c r="AL22" s="125">
        <v>269</v>
      </c>
      <c r="AM22" s="125">
        <v>132</v>
      </c>
      <c r="AN22" s="125">
        <v>450</v>
      </c>
      <c r="AO22" s="125">
        <v>0</v>
      </c>
      <c r="AP22" s="26">
        <f t="shared" si="39"/>
        <v>851</v>
      </c>
      <c r="AQ22" s="91">
        <f>+'PRODUCCION TRIMESTRE-AÑO'!D22</f>
        <v>0</v>
      </c>
      <c r="AR22" s="91">
        <f>+'PRODUCCION TRIMESTRE-AÑO'!E22</f>
        <v>0</v>
      </c>
      <c r="AS22" s="91">
        <f>+'PRODUCCION TRIMESTRE-AÑO'!F22</f>
        <v>0</v>
      </c>
      <c r="AT22" s="91">
        <f>+'PRODUCCION TRIMESTRE-AÑO'!G22</f>
        <v>0</v>
      </c>
      <c r="AU22" s="85">
        <f t="shared" si="40"/>
        <v>0</v>
      </c>
      <c r="AV22" s="123"/>
    </row>
    <row r="23" spans="2:99" x14ac:dyDescent="0.2">
      <c r="B23" s="39" t="s">
        <v>466</v>
      </c>
      <c r="C23" s="126">
        <v>115</v>
      </c>
      <c r="D23" s="126">
        <v>52</v>
      </c>
      <c r="E23" s="126">
        <v>136</v>
      </c>
      <c r="F23" s="126">
        <v>128</v>
      </c>
      <c r="G23" s="26">
        <f t="shared" si="32"/>
        <v>431</v>
      </c>
      <c r="H23" s="126">
        <v>133</v>
      </c>
      <c r="I23" s="126">
        <v>133</v>
      </c>
      <c r="J23" s="126">
        <v>124</v>
      </c>
      <c r="K23" s="126">
        <v>95</v>
      </c>
      <c r="L23" s="26">
        <f t="shared" si="33"/>
        <v>485</v>
      </c>
      <c r="M23" s="126">
        <v>105</v>
      </c>
      <c r="N23" s="126">
        <v>123</v>
      </c>
      <c r="O23" s="126">
        <v>138</v>
      </c>
      <c r="P23" s="126">
        <v>142</v>
      </c>
      <c r="Q23" s="26">
        <f t="shared" si="34"/>
        <v>508</v>
      </c>
      <c r="R23" s="126">
        <v>155</v>
      </c>
      <c r="S23" s="126">
        <v>172</v>
      </c>
      <c r="T23" s="126">
        <v>116</v>
      </c>
      <c r="U23" s="126">
        <v>143</v>
      </c>
      <c r="V23" s="26">
        <f t="shared" si="35"/>
        <v>586</v>
      </c>
      <c r="W23" s="126">
        <v>154</v>
      </c>
      <c r="X23" s="126">
        <v>114</v>
      </c>
      <c r="Y23" s="126">
        <v>137</v>
      </c>
      <c r="Z23" s="126">
        <v>133</v>
      </c>
      <c r="AA23" s="26">
        <f t="shared" si="36"/>
        <v>538</v>
      </c>
      <c r="AB23" s="126">
        <v>249</v>
      </c>
      <c r="AC23" s="126">
        <v>122</v>
      </c>
      <c r="AD23" s="126">
        <v>231</v>
      </c>
      <c r="AE23" s="126">
        <v>0</v>
      </c>
      <c r="AF23" s="26">
        <f t="shared" si="37"/>
        <v>602</v>
      </c>
      <c r="AG23" s="126">
        <v>178</v>
      </c>
      <c r="AH23" s="126">
        <v>167</v>
      </c>
      <c r="AI23" s="283">
        <v>222</v>
      </c>
      <c r="AJ23" s="126">
        <v>241</v>
      </c>
      <c r="AK23" s="26">
        <f t="shared" si="38"/>
        <v>808</v>
      </c>
      <c r="AL23" s="125">
        <v>732</v>
      </c>
      <c r="AM23" s="125">
        <v>875</v>
      </c>
      <c r="AN23" s="125">
        <v>776</v>
      </c>
      <c r="AO23" s="125">
        <v>0</v>
      </c>
      <c r="AP23" s="26">
        <f t="shared" si="39"/>
        <v>2383</v>
      </c>
      <c r="AQ23" s="91">
        <f>+'PRODUCCION TRIMESTRE-AÑO'!D23</f>
        <v>0</v>
      </c>
      <c r="AR23" s="91">
        <f>+'PRODUCCION TRIMESTRE-AÑO'!E23</f>
        <v>0</v>
      </c>
      <c r="AS23" s="91">
        <f>+'PRODUCCION TRIMESTRE-AÑO'!F23</f>
        <v>0</v>
      </c>
      <c r="AT23" s="91">
        <f>+'PRODUCCION TRIMESTRE-AÑO'!G23</f>
        <v>0</v>
      </c>
      <c r="AU23" s="85">
        <f t="shared" si="40"/>
        <v>0</v>
      </c>
      <c r="AV23" s="123"/>
    </row>
    <row r="24" spans="2:99" ht="25.5" x14ac:dyDescent="0.2">
      <c r="B24" s="39" t="s">
        <v>467</v>
      </c>
      <c r="C24" s="126">
        <v>572</v>
      </c>
      <c r="D24" s="126">
        <v>609</v>
      </c>
      <c r="E24" s="126">
        <v>727</v>
      </c>
      <c r="F24" s="126">
        <v>740</v>
      </c>
      <c r="G24" s="26">
        <f t="shared" si="32"/>
        <v>2648</v>
      </c>
      <c r="H24" s="126">
        <v>798</v>
      </c>
      <c r="I24" s="126">
        <v>869</v>
      </c>
      <c r="J24" s="126">
        <v>768</v>
      </c>
      <c r="K24" s="126">
        <v>773</v>
      </c>
      <c r="L24" s="26">
        <f t="shared" si="33"/>
        <v>3208</v>
      </c>
      <c r="M24" s="126">
        <v>835</v>
      </c>
      <c r="N24" s="126">
        <v>848</v>
      </c>
      <c r="O24" s="126">
        <v>879</v>
      </c>
      <c r="P24" s="126">
        <v>744</v>
      </c>
      <c r="Q24" s="26">
        <f t="shared" si="34"/>
        <v>3306</v>
      </c>
      <c r="R24" s="126">
        <v>652</v>
      </c>
      <c r="S24" s="126">
        <v>821</v>
      </c>
      <c r="T24" s="126">
        <v>781</v>
      </c>
      <c r="U24" s="126">
        <v>904</v>
      </c>
      <c r="V24" s="26">
        <f t="shared" si="35"/>
        <v>3158</v>
      </c>
      <c r="W24" s="126">
        <v>777</v>
      </c>
      <c r="X24" s="126">
        <v>847</v>
      </c>
      <c r="Y24" s="126">
        <v>739</v>
      </c>
      <c r="Z24" s="126">
        <v>699</v>
      </c>
      <c r="AA24" s="26">
        <f t="shared" si="36"/>
        <v>3062</v>
      </c>
      <c r="AB24" s="126">
        <v>785</v>
      </c>
      <c r="AC24" s="126">
        <v>187</v>
      </c>
      <c r="AD24" s="126">
        <v>548</v>
      </c>
      <c r="AE24" s="126">
        <v>0</v>
      </c>
      <c r="AF24" s="26">
        <f t="shared" si="37"/>
        <v>1520</v>
      </c>
      <c r="AG24" s="126">
        <v>888</v>
      </c>
      <c r="AH24" s="126">
        <v>1280</v>
      </c>
      <c r="AI24" s="282">
        <v>1610</v>
      </c>
      <c r="AJ24" s="126">
        <v>1063</v>
      </c>
      <c r="AK24" s="26">
        <f t="shared" si="38"/>
        <v>4841</v>
      </c>
      <c r="AL24" s="125">
        <v>708</v>
      </c>
      <c r="AM24" s="125">
        <v>1015</v>
      </c>
      <c r="AN24" s="125">
        <v>887</v>
      </c>
      <c r="AO24" s="125">
        <v>0</v>
      </c>
      <c r="AP24" s="26">
        <f t="shared" si="39"/>
        <v>2610</v>
      </c>
      <c r="AQ24" s="91">
        <f>+'PRODUCCION TRIMESTRE-AÑO'!D24</f>
        <v>0</v>
      </c>
      <c r="AR24" s="91">
        <f>+'PRODUCCION TRIMESTRE-AÑO'!E24</f>
        <v>0</v>
      </c>
      <c r="AS24" s="91">
        <f>+'PRODUCCION TRIMESTRE-AÑO'!F24</f>
        <v>0</v>
      </c>
      <c r="AT24" s="91">
        <f>+'PRODUCCION TRIMESTRE-AÑO'!G24</f>
        <v>0</v>
      </c>
      <c r="AU24" s="85">
        <f t="shared" si="40"/>
        <v>0</v>
      </c>
      <c r="AV24" s="123"/>
    </row>
    <row r="25" spans="2:99" x14ac:dyDescent="0.2">
      <c r="B25" s="39" t="s">
        <v>468</v>
      </c>
      <c r="C25" s="126">
        <v>0</v>
      </c>
      <c r="D25" s="126">
        <v>0</v>
      </c>
      <c r="E25" s="126">
        <v>0</v>
      </c>
      <c r="F25" s="126">
        <v>0</v>
      </c>
      <c r="G25" s="26">
        <f t="shared" si="32"/>
        <v>0</v>
      </c>
      <c r="H25" s="126">
        <v>0</v>
      </c>
      <c r="I25" s="126">
        <v>0</v>
      </c>
      <c r="J25" s="126">
        <v>0</v>
      </c>
      <c r="K25" s="126">
        <v>0</v>
      </c>
      <c r="L25" s="26">
        <f t="shared" si="33"/>
        <v>0</v>
      </c>
      <c r="M25" s="126">
        <v>0</v>
      </c>
      <c r="N25" s="126">
        <v>0</v>
      </c>
      <c r="O25" s="126">
        <v>0</v>
      </c>
      <c r="P25" s="126">
        <v>0</v>
      </c>
      <c r="Q25" s="26">
        <f t="shared" si="34"/>
        <v>0</v>
      </c>
      <c r="R25" s="126">
        <v>0</v>
      </c>
      <c r="S25" s="126">
        <v>0</v>
      </c>
      <c r="T25" s="126">
        <v>0</v>
      </c>
      <c r="U25" s="126">
        <v>0</v>
      </c>
      <c r="V25" s="26">
        <f t="shared" si="35"/>
        <v>0</v>
      </c>
      <c r="W25" s="126">
        <v>0</v>
      </c>
      <c r="X25" s="126">
        <v>0</v>
      </c>
      <c r="Y25" s="126">
        <v>0</v>
      </c>
      <c r="Z25" s="126">
        <v>0</v>
      </c>
      <c r="AA25" s="26">
        <f t="shared" si="36"/>
        <v>0</v>
      </c>
      <c r="AB25" s="126">
        <v>0</v>
      </c>
      <c r="AC25" s="126">
        <v>0</v>
      </c>
      <c r="AD25" s="126">
        <v>0</v>
      </c>
      <c r="AE25" s="126">
        <v>0</v>
      </c>
      <c r="AF25" s="26">
        <f t="shared" si="37"/>
        <v>0</v>
      </c>
      <c r="AG25" s="126">
        <v>0</v>
      </c>
      <c r="AH25" s="126">
        <v>0</v>
      </c>
      <c r="AI25" s="283">
        <v>0</v>
      </c>
      <c r="AJ25" s="126">
        <v>0</v>
      </c>
      <c r="AK25" s="26">
        <f t="shared" si="38"/>
        <v>0</v>
      </c>
      <c r="AL25" s="125">
        <v>17</v>
      </c>
      <c r="AM25" s="125">
        <v>64</v>
      </c>
      <c r="AN25" s="125">
        <v>18</v>
      </c>
      <c r="AO25" s="125">
        <v>0</v>
      </c>
      <c r="AP25" s="26">
        <f t="shared" si="39"/>
        <v>99</v>
      </c>
      <c r="AQ25" s="91">
        <f>+'PRODUCCION TRIMESTRE-AÑO'!D25</f>
        <v>0</v>
      </c>
      <c r="AR25" s="91">
        <f>+'PRODUCCION TRIMESTRE-AÑO'!E25</f>
        <v>0</v>
      </c>
      <c r="AS25" s="91">
        <f>+'PRODUCCION TRIMESTRE-AÑO'!F25</f>
        <v>0</v>
      </c>
      <c r="AT25" s="91">
        <f>+'PRODUCCION TRIMESTRE-AÑO'!G25</f>
        <v>0</v>
      </c>
      <c r="AU25" s="87">
        <f t="shared" si="40"/>
        <v>0</v>
      </c>
      <c r="AV25" s="123"/>
    </row>
    <row r="26" spans="2:99" x14ac:dyDescent="0.2">
      <c r="B26" s="39" t="s">
        <v>469</v>
      </c>
      <c r="C26" s="126">
        <v>643</v>
      </c>
      <c r="D26" s="126">
        <v>821</v>
      </c>
      <c r="E26" s="126">
        <v>1029</v>
      </c>
      <c r="F26" s="126">
        <v>1104</v>
      </c>
      <c r="G26" s="26">
        <f t="shared" si="32"/>
        <v>3597</v>
      </c>
      <c r="H26" s="126">
        <v>1098</v>
      </c>
      <c r="I26" s="126">
        <v>1200</v>
      </c>
      <c r="J26" s="126">
        <v>1042</v>
      </c>
      <c r="K26" s="126">
        <v>1037</v>
      </c>
      <c r="L26" s="26">
        <f t="shared" si="33"/>
        <v>4377</v>
      </c>
      <c r="M26" s="125">
        <v>1152</v>
      </c>
      <c r="N26" s="125">
        <v>1040</v>
      </c>
      <c r="O26" s="126">
        <v>1085</v>
      </c>
      <c r="P26" s="126">
        <v>1099</v>
      </c>
      <c r="Q26" s="26">
        <f t="shared" si="34"/>
        <v>4376</v>
      </c>
      <c r="R26" s="126">
        <v>973</v>
      </c>
      <c r="S26" s="126">
        <v>980</v>
      </c>
      <c r="T26" s="126">
        <v>1049</v>
      </c>
      <c r="U26" s="126">
        <v>1137</v>
      </c>
      <c r="V26" s="26">
        <f t="shared" si="35"/>
        <v>4139</v>
      </c>
      <c r="W26" s="126">
        <v>1048</v>
      </c>
      <c r="X26" s="126">
        <v>1404</v>
      </c>
      <c r="Y26" s="126">
        <v>1473</v>
      </c>
      <c r="Z26" s="126">
        <v>1267</v>
      </c>
      <c r="AA26" s="26">
        <f t="shared" si="36"/>
        <v>5192</v>
      </c>
      <c r="AB26" s="126">
        <v>1047</v>
      </c>
      <c r="AC26" s="126">
        <v>528</v>
      </c>
      <c r="AD26" s="126">
        <v>980</v>
      </c>
      <c r="AE26" s="126">
        <v>0</v>
      </c>
      <c r="AF26" s="26">
        <f t="shared" si="37"/>
        <v>2555</v>
      </c>
      <c r="AG26" s="126">
        <v>57</v>
      </c>
      <c r="AH26" s="126">
        <v>10</v>
      </c>
      <c r="AI26" s="283">
        <v>0</v>
      </c>
      <c r="AJ26" s="126">
        <v>0</v>
      </c>
      <c r="AK26" s="26">
        <f t="shared" si="38"/>
        <v>67</v>
      </c>
      <c r="AL26" s="125">
        <v>949</v>
      </c>
      <c r="AM26" s="125">
        <v>984</v>
      </c>
      <c r="AN26" s="125">
        <v>1060</v>
      </c>
      <c r="AO26" s="125">
        <v>0</v>
      </c>
      <c r="AP26" s="26">
        <f t="shared" si="39"/>
        <v>2993</v>
      </c>
      <c r="AQ26" s="91">
        <f>+'PRODUCCION TRIMESTRE-AÑO'!D26</f>
        <v>0</v>
      </c>
      <c r="AR26" s="91">
        <f>+'PRODUCCION TRIMESTRE-AÑO'!E26</f>
        <v>0</v>
      </c>
      <c r="AS26" s="91">
        <f>+'PRODUCCION TRIMESTRE-AÑO'!F26</f>
        <v>0</v>
      </c>
      <c r="AT26" s="91">
        <f>+'PRODUCCION TRIMESTRE-AÑO'!G26</f>
        <v>0</v>
      </c>
      <c r="AU26" s="85">
        <f t="shared" si="40"/>
        <v>0</v>
      </c>
      <c r="AV26" s="123"/>
    </row>
    <row r="27" spans="2:99" x14ac:dyDescent="0.2">
      <c r="B27" s="39" t="s">
        <v>470</v>
      </c>
      <c r="C27" s="126">
        <v>0</v>
      </c>
      <c r="D27" s="126">
        <v>0</v>
      </c>
      <c r="E27" s="126">
        <v>0</v>
      </c>
      <c r="F27" s="126">
        <v>0</v>
      </c>
      <c r="G27" s="26">
        <f t="shared" si="32"/>
        <v>0</v>
      </c>
      <c r="H27" s="126">
        <v>0</v>
      </c>
      <c r="I27" s="126">
        <v>0</v>
      </c>
      <c r="J27" s="126">
        <v>0</v>
      </c>
      <c r="K27" s="126">
        <v>0</v>
      </c>
      <c r="L27" s="26">
        <f t="shared" si="33"/>
        <v>0</v>
      </c>
      <c r="M27" s="126">
        <v>0</v>
      </c>
      <c r="N27" s="126">
        <v>0</v>
      </c>
      <c r="O27" s="126">
        <v>0</v>
      </c>
      <c r="P27" s="126">
        <v>0</v>
      </c>
      <c r="Q27" s="26">
        <f t="shared" si="34"/>
        <v>0</v>
      </c>
      <c r="R27" s="126">
        <v>0</v>
      </c>
      <c r="S27" s="126">
        <v>0</v>
      </c>
      <c r="T27" s="126">
        <v>0</v>
      </c>
      <c r="U27" s="126">
        <v>0</v>
      </c>
      <c r="V27" s="26">
        <f t="shared" si="35"/>
        <v>0</v>
      </c>
      <c r="W27" s="126">
        <v>0</v>
      </c>
      <c r="X27" s="126">
        <v>0</v>
      </c>
      <c r="Y27" s="126">
        <v>0</v>
      </c>
      <c r="Z27" s="126">
        <v>0</v>
      </c>
      <c r="AA27" s="26">
        <f t="shared" si="36"/>
        <v>0</v>
      </c>
      <c r="AB27" s="126">
        <v>0</v>
      </c>
      <c r="AC27" s="126">
        <v>0</v>
      </c>
      <c r="AD27" s="126">
        <v>48</v>
      </c>
      <c r="AE27" s="126">
        <v>0</v>
      </c>
      <c r="AF27" s="26">
        <f t="shared" si="37"/>
        <v>48</v>
      </c>
      <c r="AG27" s="126">
        <v>401</v>
      </c>
      <c r="AH27" s="126">
        <v>108</v>
      </c>
      <c r="AI27" s="283">
        <v>121</v>
      </c>
      <c r="AJ27" s="126">
        <v>75</v>
      </c>
      <c r="AK27" s="26">
        <f t="shared" si="38"/>
        <v>705</v>
      </c>
      <c r="AL27" s="125">
        <v>134</v>
      </c>
      <c r="AM27" s="125">
        <v>152</v>
      </c>
      <c r="AN27" s="125">
        <v>190</v>
      </c>
      <c r="AO27" s="125">
        <v>0</v>
      </c>
      <c r="AP27" s="26">
        <f t="shared" si="39"/>
        <v>476</v>
      </c>
      <c r="AQ27" s="91">
        <f>+'PRODUCCION TRIMESTRE-AÑO'!D27</f>
        <v>0</v>
      </c>
      <c r="AR27" s="91">
        <f>+'PRODUCCION TRIMESTRE-AÑO'!E27</f>
        <v>0</v>
      </c>
      <c r="AS27" s="91">
        <f>+'PRODUCCION TRIMESTRE-AÑO'!F27</f>
        <v>0</v>
      </c>
      <c r="AT27" s="91">
        <f>+'PRODUCCION TRIMESTRE-AÑO'!G27</f>
        <v>0</v>
      </c>
      <c r="AU27" s="87">
        <f t="shared" si="40"/>
        <v>0</v>
      </c>
      <c r="AV27" s="123"/>
    </row>
    <row r="28" spans="2:99" x14ac:dyDescent="0.2">
      <c r="B28" s="39" t="s">
        <v>471</v>
      </c>
      <c r="C28" s="126">
        <v>0</v>
      </c>
      <c r="D28" s="126">
        <v>0</v>
      </c>
      <c r="E28" s="126">
        <v>0</v>
      </c>
      <c r="F28" s="126">
        <v>0</v>
      </c>
      <c r="G28" s="26">
        <f t="shared" si="32"/>
        <v>0</v>
      </c>
      <c r="H28" s="126">
        <v>0</v>
      </c>
      <c r="I28" s="126">
        <v>0</v>
      </c>
      <c r="J28" s="126">
        <v>0</v>
      </c>
      <c r="K28" s="126">
        <v>0</v>
      </c>
      <c r="L28" s="26">
        <f t="shared" si="33"/>
        <v>0</v>
      </c>
      <c r="M28" s="126">
        <v>0</v>
      </c>
      <c r="N28" s="126">
        <v>0</v>
      </c>
      <c r="O28" s="126">
        <v>0</v>
      </c>
      <c r="P28" s="126">
        <v>0</v>
      </c>
      <c r="Q28" s="26">
        <f t="shared" si="34"/>
        <v>0</v>
      </c>
      <c r="R28" s="126">
        <v>0</v>
      </c>
      <c r="S28" s="126">
        <v>0</v>
      </c>
      <c r="T28" s="126">
        <v>0</v>
      </c>
      <c r="U28" s="126">
        <v>0</v>
      </c>
      <c r="V28" s="26">
        <f t="shared" si="35"/>
        <v>0</v>
      </c>
      <c r="W28" s="126">
        <v>0</v>
      </c>
      <c r="X28" s="126">
        <v>0</v>
      </c>
      <c r="Y28" s="126">
        <v>0</v>
      </c>
      <c r="Z28" s="126">
        <v>0</v>
      </c>
      <c r="AA28" s="26">
        <f t="shared" si="36"/>
        <v>0</v>
      </c>
      <c r="AB28" s="126">
        <v>0</v>
      </c>
      <c r="AC28" s="126">
        <v>0</v>
      </c>
      <c r="AD28" s="126">
        <v>25</v>
      </c>
      <c r="AE28" s="126">
        <v>0</v>
      </c>
      <c r="AF28" s="26">
        <f t="shared" si="37"/>
        <v>25</v>
      </c>
      <c r="AG28" s="126">
        <v>72</v>
      </c>
      <c r="AH28" s="126">
        <v>95</v>
      </c>
      <c r="AI28" s="283">
        <v>98</v>
      </c>
      <c r="AJ28" s="126">
        <v>71</v>
      </c>
      <c r="AK28" s="26">
        <f t="shared" si="38"/>
        <v>336</v>
      </c>
      <c r="AL28" s="125">
        <v>110</v>
      </c>
      <c r="AM28" s="125">
        <v>37</v>
      </c>
      <c r="AN28" s="125">
        <v>64</v>
      </c>
      <c r="AO28" s="125">
        <v>0</v>
      </c>
      <c r="AP28" s="26">
        <f t="shared" si="39"/>
        <v>211</v>
      </c>
      <c r="AQ28" s="91">
        <f>+'PRODUCCION TRIMESTRE-AÑO'!D28</f>
        <v>0</v>
      </c>
      <c r="AR28" s="91">
        <f>+'PRODUCCION TRIMESTRE-AÑO'!E28</f>
        <v>0</v>
      </c>
      <c r="AS28" s="91">
        <f>+'PRODUCCION TRIMESTRE-AÑO'!F28</f>
        <v>0</v>
      </c>
      <c r="AT28" s="91">
        <f>+'PRODUCCION TRIMESTRE-AÑO'!G28</f>
        <v>0</v>
      </c>
      <c r="AU28" s="87">
        <f t="shared" si="40"/>
        <v>0</v>
      </c>
      <c r="AV28" s="123"/>
    </row>
    <row r="29" spans="2:99" x14ac:dyDescent="0.2">
      <c r="B29" s="33" t="s">
        <v>29</v>
      </c>
      <c r="C29" s="127">
        <v>2569</v>
      </c>
      <c r="D29" s="127">
        <v>2989</v>
      </c>
      <c r="E29" s="127">
        <v>2960</v>
      </c>
      <c r="F29" s="127">
        <v>2886</v>
      </c>
      <c r="G29" s="26">
        <f t="shared" si="32"/>
        <v>11404</v>
      </c>
      <c r="H29" s="127">
        <v>2873</v>
      </c>
      <c r="I29" s="127">
        <v>2986</v>
      </c>
      <c r="J29" s="127">
        <v>2796</v>
      </c>
      <c r="K29" s="127">
        <v>2520</v>
      </c>
      <c r="L29" s="26">
        <f t="shared" si="33"/>
        <v>11175</v>
      </c>
      <c r="M29" s="127">
        <v>2765</v>
      </c>
      <c r="N29" s="127">
        <v>2856</v>
      </c>
      <c r="O29" s="127">
        <v>2990</v>
      </c>
      <c r="P29" s="127">
        <v>2311</v>
      </c>
      <c r="Q29" s="26">
        <f t="shared" si="34"/>
        <v>10922</v>
      </c>
      <c r="R29" s="127">
        <v>2455</v>
      </c>
      <c r="S29" s="127">
        <v>2977</v>
      </c>
      <c r="T29" s="127">
        <v>2879</v>
      </c>
      <c r="U29" s="127">
        <v>2813</v>
      </c>
      <c r="V29" s="26">
        <f t="shared" si="35"/>
        <v>11124</v>
      </c>
      <c r="W29" s="127">
        <v>2333</v>
      </c>
      <c r="X29" s="127">
        <v>3258</v>
      </c>
      <c r="Y29" s="127">
        <v>3256</v>
      </c>
      <c r="Z29" s="127">
        <v>3132</v>
      </c>
      <c r="AA29" s="26">
        <f t="shared" si="36"/>
        <v>11979</v>
      </c>
      <c r="AB29" s="127">
        <v>3460</v>
      </c>
      <c r="AC29" s="127">
        <v>1548</v>
      </c>
      <c r="AD29" s="127">
        <v>2682</v>
      </c>
      <c r="AE29" s="127">
        <v>3382</v>
      </c>
      <c r="AF29" s="26">
        <f t="shared" si="37"/>
        <v>11072</v>
      </c>
      <c r="AG29" s="127">
        <v>3046</v>
      </c>
      <c r="AH29" s="127">
        <v>5124</v>
      </c>
      <c r="AI29" s="284">
        <v>4788</v>
      </c>
      <c r="AJ29" s="127">
        <v>4164</v>
      </c>
      <c r="AK29" s="26">
        <f t="shared" si="38"/>
        <v>17122</v>
      </c>
      <c r="AL29" s="125">
        <v>5094</v>
      </c>
      <c r="AM29" s="125">
        <v>6424</v>
      </c>
      <c r="AN29" s="125">
        <v>5856</v>
      </c>
      <c r="AO29" s="125">
        <v>0</v>
      </c>
      <c r="AP29" s="26">
        <f t="shared" si="39"/>
        <v>17374</v>
      </c>
      <c r="AQ29" s="91">
        <f>+'PRODUCCION TRIMESTRE-AÑO'!D29</f>
        <v>0</v>
      </c>
      <c r="AR29" s="91">
        <f>+'PRODUCCION TRIMESTRE-AÑO'!E29</f>
        <v>0</v>
      </c>
      <c r="AS29" s="91">
        <f>+'PRODUCCION TRIMESTRE-AÑO'!F29</f>
        <v>0</v>
      </c>
      <c r="AT29" s="91">
        <f>+'PRODUCCION TRIMESTRE-AÑO'!G29</f>
        <v>0</v>
      </c>
      <c r="AU29" s="88">
        <f t="shared" si="40"/>
        <v>0</v>
      </c>
      <c r="AV29" s="123"/>
    </row>
    <row r="30" spans="2:99" x14ac:dyDescent="0.2">
      <c r="B30" s="39" t="s">
        <v>55</v>
      </c>
      <c r="C30" s="126">
        <v>355</v>
      </c>
      <c r="D30" s="126">
        <v>346</v>
      </c>
      <c r="E30" s="126">
        <v>297</v>
      </c>
      <c r="F30" s="126">
        <v>253</v>
      </c>
      <c r="G30" s="26">
        <f t="shared" si="32"/>
        <v>1251</v>
      </c>
      <c r="H30" s="126">
        <v>285</v>
      </c>
      <c r="I30" s="126">
        <v>250</v>
      </c>
      <c r="J30" s="126">
        <v>274</v>
      </c>
      <c r="K30" s="126">
        <v>335</v>
      </c>
      <c r="L30" s="26">
        <f t="shared" si="33"/>
        <v>1144</v>
      </c>
      <c r="M30" s="126">
        <v>281</v>
      </c>
      <c r="N30" s="126">
        <v>213</v>
      </c>
      <c r="O30" s="126">
        <v>304</v>
      </c>
      <c r="P30" s="126">
        <v>233</v>
      </c>
      <c r="Q30" s="26">
        <f t="shared" si="34"/>
        <v>1031</v>
      </c>
      <c r="R30" s="126">
        <v>223</v>
      </c>
      <c r="S30" s="126">
        <v>217</v>
      </c>
      <c r="T30" s="126">
        <v>271</v>
      </c>
      <c r="U30" s="126">
        <v>299</v>
      </c>
      <c r="V30" s="26">
        <f t="shared" si="35"/>
        <v>1010</v>
      </c>
      <c r="W30" s="126">
        <v>213</v>
      </c>
      <c r="X30" s="126">
        <v>599</v>
      </c>
      <c r="Y30" s="126">
        <v>295</v>
      </c>
      <c r="Z30" s="126">
        <v>250</v>
      </c>
      <c r="AA30" s="26">
        <f t="shared" si="36"/>
        <v>1357</v>
      </c>
      <c r="AB30" s="126">
        <v>358</v>
      </c>
      <c r="AC30" s="126">
        <v>222</v>
      </c>
      <c r="AD30" s="126">
        <v>354</v>
      </c>
      <c r="AE30" s="125">
        <v>0</v>
      </c>
      <c r="AF30" s="26">
        <f t="shared" si="37"/>
        <v>934</v>
      </c>
      <c r="AG30" s="126">
        <v>308</v>
      </c>
      <c r="AH30" s="125">
        <v>475</v>
      </c>
      <c r="AI30" s="283">
        <v>462</v>
      </c>
      <c r="AJ30" s="125">
        <v>521</v>
      </c>
      <c r="AK30" s="26">
        <f t="shared" si="38"/>
        <v>1766</v>
      </c>
      <c r="AL30" s="125">
        <v>290</v>
      </c>
      <c r="AM30" s="125">
        <v>407</v>
      </c>
      <c r="AN30" s="125">
        <v>782</v>
      </c>
      <c r="AO30" s="125">
        <v>0</v>
      </c>
      <c r="AP30" s="26">
        <f t="shared" si="39"/>
        <v>1479</v>
      </c>
      <c r="AQ30" s="91">
        <f>+'PRODUCCION TRIMESTRE-AÑO'!D30</f>
        <v>0</v>
      </c>
      <c r="AR30" s="91">
        <f>+'PRODUCCION TRIMESTRE-AÑO'!E30</f>
        <v>0</v>
      </c>
      <c r="AS30" s="91">
        <f>+'PRODUCCION TRIMESTRE-AÑO'!F30</f>
        <v>0</v>
      </c>
      <c r="AT30" s="91">
        <f>+'PRODUCCION TRIMESTRE-AÑO'!G30</f>
        <v>0</v>
      </c>
      <c r="AU30" s="85">
        <f t="shared" si="40"/>
        <v>0</v>
      </c>
      <c r="AV30" s="123"/>
    </row>
    <row r="31" spans="2:99" ht="25.5" x14ac:dyDescent="0.2">
      <c r="B31" s="39" t="s">
        <v>56</v>
      </c>
      <c r="C31" s="126">
        <v>273</v>
      </c>
      <c r="D31" s="126">
        <v>351</v>
      </c>
      <c r="E31" s="126">
        <v>336</v>
      </c>
      <c r="F31" s="126">
        <v>256</v>
      </c>
      <c r="G31" s="26">
        <f t="shared" si="32"/>
        <v>1216</v>
      </c>
      <c r="H31" s="126">
        <v>359</v>
      </c>
      <c r="I31" s="126">
        <v>265</v>
      </c>
      <c r="J31" s="126">
        <v>266</v>
      </c>
      <c r="K31" s="126">
        <v>187</v>
      </c>
      <c r="L31" s="26">
        <f t="shared" si="33"/>
        <v>1077</v>
      </c>
      <c r="M31" s="126">
        <v>253</v>
      </c>
      <c r="N31" s="126">
        <v>256</v>
      </c>
      <c r="O31" s="126">
        <v>285</v>
      </c>
      <c r="P31" s="126">
        <v>214</v>
      </c>
      <c r="Q31" s="26">
        <f t="shared" si="34"/>
        <v>1008</v>
      </c>
      <c r="R31" s="126">
        <v>329</v>
      </c>
      <c r="S31" s="126">
        <v>331</v>
      </c>
      <c r="T31" s="126">
        <v>233</v>
      </c>
      <c r="U31" s="126">
        <v>315</v>
      </c>
      <c r="V31" s="26">
        <f t="shared" si="35"/>
        <v>1208</v>
      </c>
      <c r="W31" s="126">
        <v>333</v>
      </c>
      <c r="X31" s="126">
        <v>305</v>
      </c>
      <c r="Y31" s="126">
        <v>370</v>
      </c>
      <c r="Z31" s="126">
        <v>353</v>
      </c>
      <c r="AA31" s="26">
        <f t="shared" si="36"/>
        <v>1361</v>
      </c>
      <c r="AB31" s="126">
        <v>747</v>
      </c>
      <c r="AC31" s="126">
        <v>344</v>
      </c>
      <c r="AD31" s="126">
        <v>451</v>
      </c>
      <c r="AE31" s="125">
        <v>0</v>
      </c>
      <c r="AF31" s="26">
        <f t="shared" si="37"/>
        <v>1542</v>
      </c>
      <c r="AG31" s="126">
        <v>298</v>
      </c>
      <c r="AH31" s="126">
        <v>440</v>
      </c>
      <c r="AI31" s="283">
        <v>598</v>
      </c>
      <c r="AJ31" s="126">
        <v>685</v>
      </c>
      <c r="AK31" s="26">
        <f t="shared" si="38"/>
        <v>2021</v>
      </c>
      <c r="AL31" s="125">
        <v>1033</v>
      </c>
      <c r="AM31" s="125">
        <v>2702</v>
      </c>
      <c r="AN31" s="125">
        <v>1891</v>
      </c>
      <c r="AO31" s="125">
        <v>0</v>
      </c>
      <c r="AP31" s="26">
        <f t="shared" si="39"/>
        <v>5626</v>
      </c>
      <c r="AQ31" s="91">
        <f>+'PRODUCCION TRIMESTRE-AÑO'!D31</f>
        <v>0</v>
      </c>
      <c r="AR31" s="91">
        <f>+'PRODUCCION TRIMESTRE-AÑO'!E31</f>
        <v>0</v>
      </c>
      <c r="AS31" s="91">
        <f>+'PRODUCCION TRIMESTRE-AÑO'!F31</f>
        <v>0</v>
      </c>
      <c r="AT31" s="91">
        <f>+'PRODUCCION TRIMESTRE-AÑO'!G31</f>
        <v>0</v>
      </c>
      <c r="AU31" s="85">
        <f t="shared" si="40"/>
        <v>0</v>
      </c>
      <c r="AV31" s="123"/>
    </row>
    <row r="32" spans="2:99" ht="25.5" x14ac:dyDescent="0.2">
      <c r="B32" s="39" t="s">
        <v>57</v>
      </c>
      <c r="C32" s="125">
        <v>1941</v>
      </c>
      <c r="D32" s="125">
        <v>2292</v>
      </c>
      <c r="E32" s="125">
        <v>2327</v>
      </c>
      <c r="F32" s="126">
        <v>2377</v>
      </c>
      <c r="G32" s="26">
        <f t="shared" si="32"/>
        <v>8937</v>
      </c>
      <c r="H32" s="125">
        <v>2229</v>
      </c>
      <c r="I32" s="125">
        <v>2471</v>
      </c>
      <c r="J32" s="126">
        <v>2256</v>
      </c>
      <c r="K32" s="125">
        <v>1998</v>
      </c>
      <c r="L32" s="26">
        <f t="shared" si="33"/>
        <v>8954</v>
      </c>
      <c r="M32" s="125">
        <v>2231</v>
      </c>
      <c r="N32" s="125">
        <v>2387</v>
      </c>
      <c r="O32" s="125">
        <v>2401</v>
      </c>
      <c r="P32" s="125">
        <v>1864</v>
      </c>
      <c r="Q32" s="26">
        <f t="shared" si="34"/>
        <v>8883</v>
      </c>
      <c r="R32" s="125">
        <v>1903</v>
      </c>
      <c r="S32" s="125">
        <v>2429</v>
      </c>
      <c r="T32" s="125">
        <v>2375</v>
      </c>
      <c r="U32" s="125">
        <v>2199</v>
      </c>
      <c r="V32" s="26">
        <f t="shared" si="35"/>
        <v>8906</v>
      </c>
      <c r="W32" s="125">
        <v>1787</v>
      </c>
      <c r="X32" s="125">
        <v>2354</v>
      </c>
      <c r="Y32" s="125">
        <v>2591</v>
      </c>
      <c r="Z32" s="125">
        <v>2529</v>
      </c>
      <c r="AA32" s="26">
        <f t="shared" si="36"/>
        <v>9261</v>
      </c>
      <c r="AB32" s="125">
        <v>2355</v>
      </c>
      <c r="AC32" s="125">
        <v>982</v>
      </c>
      <c r="AD32" s="125">
        <v>1877</v>
      </c>
      <c r="AE32" s="125">
        <v>0</v>
      </c>
      <c r="AF32" s="26">
        <f t="shared" si="37"/>
        <v>5214</v>
      </c>
      <c r="AG32" s="125">
        <v>2440</v>
      </c>
      <c r="AH32" s="125">
        <v>4209</v>
      </c>
      <c r="AI32" s="282">
        <v>3728</v>
      </c>
      <c r="AJ32" s="125">
        <v>2958</v>
      </c>
      <c r="AK32" s="26">
        <f t="shared" si="38"/>
        <v>13335</v>
      </c>
      <c r="AL32" s="125">
        <v>3673</v>
      </c>
      <c r="AM32" s="125">
        <v>3135</v>
      </c>
      <c r="AN32" s="125">
        <v>3124</v>
      </c>
      <c r="AO32" s="125">
        <v>0</v>
      </c>
      <c r="AP32" s="26">
        <f t="shared" si="39"/>
        <v>9932</v>
      </c>
      <c r="AQ32" s="91">
        <f>+'PRODUCCION TRIMESTRE-AÑO'!D32</f>
        <v>0</v>
      </c>
      <c r="AR32" s="91">
        <f>+'PRODUCCION TRIMESTRE-AÑO'!E32</f>
        <v>0</v>
      </c>
      <c r="AS32" s="91">
        <f>+'PRODUCCION TRIMESTRE-AÑO'!F32</f>
        <v>0</v>
      </c>
      <c r="AT32" s="91">
        <f>+'PRODUCCION TRIMESTRE-AÑO'!G32</f>
        <v>0</v>
      </c>
      <c r="AU32" s="85">
        <f t="shared" si="40"/>
        <v>0</v>
      </c>
      <c r="AV32" s="123"/>
    </row>
    <row r="33" spans="2:48" x14ac:dyDescent="0.2">
      <c r="B33" s="38" t="s">
        <v>30</v>
      </c>
      <c r="C33" s="126">
        <v>0</v>
      </c>
      <c r="D33" s="126">
        <v>0</v>
      </c>
      <c r="E33" s="126">
        <v>0</v>
      </c>
      <c r="F33" s="126">
        <v>0</v>
      </c>
      <c r="G33" s="26">
        <f t="shared" si="32"/>
        <v>0</v>
      </c>
      <c r="H33" s="126">
        <v>0</v>
      </c>
      <c r="I33" s="126">
        <v>0</v>
      </c>
      <c r="J33" s="126">
        <v>0</v>
      </c>
      <c r="K33" s="126">
        <v>0</v>
      </c>
      <c r="L33" s="26">
        <f t="shared" si="33"/>
        <v>0</v>
      </c>
      <c r="M33" s="126">
        <v>0</v>
      </c>
      <c r="N33" s="126">
        <v>0</v>
      </c>
      <c r="O33" s="126">
        <v>0</v>
      </c>
      <c r="P33" s="126">
        <v>0</v>
      </c>
      <c r="Q33" s="26">
        <f t="shared" si="34"/>
        <v>0</v>
      </c>
      <c r="R33" s="126">
        <v>0</v>
      </c>
      <c r="S33" s="126">
        <v>0</v>
      </c>
      <c r="T33" s="126">
        <v>0</v>
      </c>
      <c r="U33" s="126">
        <v>0</v>
      </c>
      <c r="V33" s="26">
        <f t="shared" si="35"/>
        <v>0</v>
      </c>
      <c r="W33" s="126">
        <v>0</v>
      </c>
      <c r="X33" s="126">
        <v>0</v>
      </c>
      <c r="Y33" s="126">
        <v>0</v>
      </c>
      <c r="Z33" s="126">
        <v>0</v>
      </c>
      <c r="AA33" s="26">
        <f t="shared" si="36"/>
        <v>0</v>
      </c>
      <c r="AB33" s="126">
        <v>0</v>
      </c>
      <c r="AC33" s="126">
        <v>0</v>
      </c>
      <c r="AD33" s="126">
        <v>0</v>
      </c>
      <c r="AE33" s="126">
        <v>0</v>
      </c>
      <c r="AF33" s="26">
        <f t="shared" si="37"/>
        <v>0</v>
      </c>
      <c r="AG33" s="126">
        <v>0</v>
      </c>
      <c r="AH33" s="126">
        <v>0</v>
      </c>
      <c r="AI33" s="283">
        <v>0</v>
      </c>
      <c r="AJ33" s="126">
        <v>0</v>
      </c>
      <c r="AK33" s="26">
        <f t="shared" si="38"/>
        <v>0</v>
      </c>
      <c r="AL33" s="125">
        <v>98</v>
      </c>
      <c r="AM33" s="125">
        <v>180</v>
      </c>
      <c r="AN33" s="125">
        <v>59</v>
      </c>
      <c r="AO33" s="125">
        <v>0</v>
      </c>
      <c r="AP33" s="26">
        <f t="shared" si="39"/>
        <v>337</v>
      </c>
      <c r="AQ33" s="91">
        <f>+'PRODUCCION TRIMESTRE-AÑO'!D33</f>
        <v>0</v>
      </c>
      <c r="AR33" s="91">
        <f>+'PRODUCCION TRIMESTRE-AÑO'!E33</f>
        <v>0</v>
      </c>
      <c r="AS33" s="91">
        <f>+'PRODUCCION TRIMESTRE-AÑO'!F33</f>
        <v>0</v>
      </c>
      <c r="AT33" s="91">
        <f>+'PRODUCCION TRIMESTRE-AÑO'!G33</f>
        <v>0</v>
      </c>
      <c r="AU33" s="87">
        <f t="shared" si="40"/>
        <v>0</v>
      </c>
      <c r="AV33" s="123"/>
    </row>
    <row r="34" spans="2:48" x14ac:dyDescent="0.2">
      <c r="B34" s="34" t="s">
        <v>31</v>
      </c>
      <c r="C34" s="126">
        <v>0</v>
      </c>
      <c r="D34" s="126">
        <v>0</v>
      </c>
      <c r="E34" s="126">
        <v>0</v>
      </c>
      <c r="F34" s="126">
        <v>0</v>
      </c>
      <c r="G34" s="26">
        <f t="shared" si="32"/>
        <v>0</v>
      </c>
      <c r="H34" s="126">
        <v>0</v>
      </c>
      <c r="I34" s="126">
        <v>0</v>
      </c>
      <c r="J34" s="126">
        <v>0</v>
      </c>
      <c r="K34" s="126">
        <v>0</v>
      </c>
      <c r="L34" s="26">
        <f t="shared" si="33"/>
        <v>0</v>
      </c>
      <c r="M34" s="126">
        <v>0</v>
      </c>
      <c r="N34" s="126">
        <v>0</v>
      </c>
      <c r="O34" s="126">
        <v>0</v>
      </c>
      <c r="P34" s="126">
        <v>0</v>
      </c>
      <c r="Q34" s="26">
        <f t="shared" si="34"/>
        <v>0</v>
      </c>
      <c r="R34" s="126">
        <v>0</v>
      </c>
      <c r="S34" s="126">
        <v>0</v>
      </c>
      <c r="T34" s="126">
        <v>0</v>
      </c>
      <c r="U34" s="126">
        <v>0</v>
      </c>
      <c r="V34" s="26">
        <f t="shared" si="35"/>
        <v>0</v>
      </c>
      <c r="W34" s="126">
        <v>0</v>
      </c>
      <c r="X34" s="126">
        <v>0</v>
      </c>
      <c r="Y34" s="126">
        <v>0</v>
      </c>
      <c r="Z34" s="126">
        <v>0</v>
      </c>
      <c r="AA34" s="26">
        <f t="shared" si="36"/>
        <v>0</v>
      </c>
      <c r="AB34" s="126">
        <v>0</v>
      </c>
      <c r="AC34" s="126">
        <v>0</v>
      </c>
      <c r="AD34" s="126">
        <v>240</v>
      </c>
      <c r="AE34" s="126">
        <v>170</v>
      </c>
      <c r="AF34" s="26">
        <f t="shared" si="37"/>
        <v>410</v>
      </c>
      <c r="AG34" s="126">
        <v>417</v>
      </c>
      <c r="AH34" s="126">
        <v>395</v>
      </c>
      <c r="AI34" s="283">
        <v>313</v>
      </c>
      <c r="AJ34" s="126">
        <v>260</v>
      </c>
      <c r="AK34" s="26">
        <f t="shared" si="38"/>
        <v>1385</v>
      </c>
      <c r="AL34" s="125">
        <v>268</v>
      </c>
      <c r="AM34" s="125">
        <v>503</v>
      </c>
      <c r="AN34" s="125">
        <v>547</v>
      </c>
      <c r="AO34" s="125">
        <v>0</v>
      </c>
      <c r="AP34" s="26">
        <f t="shared" si="39"/>
        <v>1318</v>
      </c>
      <c r="AQ34" s="91">
        <f>+'PRODUCCION TRIMESTRE-AÑO'!D34</f>
        <v>0</v>
      </c>
      <c r="AR34" s="91">
        <f>+'PRODUCCION TRIMESTRE-AÑO'!E34</f>
        <v>0</v>
      </c>
      <c r="AS34" s="91">
        <f>+'PRODUCCION TRIMESTRE-AÑO'!F34</f>
        <v>0</v>
      </c>
      <c r="AT34" s="91">
        <f>+'PRODUCCION TRIMESTRE-AÑO'!G34</f>
        <v>0</v>
      </c>
      <c r="AU34" s="87">
        <f t="shared" si="40"/>
        <v>0</v>
      </c>
      <c r="AV34" s="123"/>
    </row>
    <row r="35" spans="2:48" x14ac:dyDescent="0.2">
      <c r="B35" s="37" t="s">
        <v>32</v>
      </c>
      <c r="C35" s="126">
        <v>0</v>
      </c>
      <c r="D35" s="126">
        <v>0</v>
      </c>
      <c r="E35" s="126">
        <v>0</v>
      </c>
      <c r="F35" s="126">
        <v>0</v>
      </c>
      <c r="G35" s="26">
        <f t="shared" si="32"/>
        <v>0</v>
      </c>
      <c r="H35" s="126">
        <v>0</v>
      </c>
      <c r="I35" s="126">
        <v>0</v>
      </c>
      <c r="J35" s="126">
        <v>0</v>
      </c>
      <c r="K35" s="126">
        <v>0</v>
      </c>
      <c r="L35" s="26">
        <f t="shared" si="33"/>
        <v>0</v>
      </c>
      <c r="M35" s="126">
        <v>0</v>
      </c>
      <c r="N35" s="126">
        <v>0</v>
      </c>
      <c r="O35" s="126">
        <v>0</v>
      </c>
      <c r="P35" s="126">
        <v>0</v>
      </c>
      <c r="Q35" s="26">
        <f t="shared" si="34"/>
        <v>0</v>
      </c>
      <c r="R35" s="126">
        <v>0</v>
      </c>
      <c r="S35" s="126">
        <v>0</v>
      </c>
      <c r="T35" s="126">
        <v>0</v>
      </c>
      <c r="U35" s="126">
        <v>0</v>
      </c>
      <c r="V35" s="26">
        <f t="shared" si="35"/>
        <v>0</v>
      </c>
      <c r="W35" s="126">
        <v>0</v>
      </c>
      <c r="X35" s="126">
        <v>0</v>
      </c>
      <c r="Y35" s="126">
        <v>0</v>
      </c>
      <c r="Z35" s="126">
        <v>0</v>
      </c>
      <c r="AA35" s="26">
        <f t="shared" si="36"/>
        <v>0</v>
      </c>
      <c r="AB35" s="126">
        <v>0</v>
      </c>
      <c r="AC35" s="126">
        <v>0</v>
      </c>
      <c r="AD35" s="126">
        <v>406</v>
      </c>
      <c r="AE35" s="126">
        <v>474</v>
      </c>
      <c r="AF35" s="26">
        <f t="shared" si="37"/>
        <v>880</v>
      </c>
      <c r="AG35" s="126">
        <v>500</v>
      </c>
      <c r="AH35" s="126">
        <v>920</v>
      </c>
      <c r="AI35" s="283">
        <v>614</v>
      </c>
      <c r="AJ35" s="126">
        <v>322</v>
      </c>
      <c r="AK35" s="26">
        <f t="shared" si="38"/>
        <v>2356</v>
      </c>
      <c r="AL35" s="125">
        <v>472</v>
      </c>
      <c r="AM35" s="125">
        <v>320</v>
      </c>
      <c r="AN35" s="125">
        <v>282</v>
      </c>
      <c r="AO35" s="125">
        <v>0</v>
      </c>
      <c r="AP35" s="26">
        <f t="shared" si="39"/>
        <v>1074</v>
      </c>
      <c r="AQ35" s="91">
        <f>+'PRODUCCION TRIMESTRE-AÑO'!D35</f>
        <v>0</v>
      </c>
      <c r="AR35" s="91">
        <f>+'PRODUCCION TRIMESTRE-AÑO'!E35</f>
        <v>0</v>
      </c>
      <c r="AS35" s="91">
        <f>+'PRODUCCION TRIMESTRE-AÑO'!F35</f>
        <v>0</v>
      </c>
      <c r="AT35" s="91">
        <f>+'PRODUCCION TRIMESTRE-AÑO'!G35</f>
        <v>0</v>
      </c>
      <c r="AU35" s="87">
        <f t="shared" si="40"/>
        <v>0</v>
      </c>
      <c r="AV35" s="123"/>
    </row>
    <row r="36" spans="2:48" x14ac:dyDescent="0.2">
      <c r="B36" s="39" t="s">
        <v>58</v>
      </c>
      <c r="C36" s="125">
        <v>2372</v>
      </c>
      <c r="D36" s="125">
        <v>2900</v>
      </c>
      <c r="E36" s="125">
        <v>2960</v>
      </c>
      <c r="F36" s="125">
        <v>2995</v>
      </c>
      <c r="G36" s="26">
        <f t="shared" si="32"/>
        <v>11227</v>
      </c>
      <c r="H36" s="125">
        <v>2868</v>
      </c>
      <c r="I36" s="125">
        <v>2986</v>
      </c>
      <c r="J36" s="125">
        <v>2787</v>
      </c>
      <c r="K36" s="125">
        <v>2995</v>
      </c>
      <c r="L36" s="26">
        <f t="shared" si="33"/>
        <v>11636</v>
      </c>
      <c r="M36" s="125">
        <v>2745</v>
      </c>
      <c r="N36" s="125">
        <v>2856</v>
      </c>
      <c r="O36" s="125">
        <v>2894</v>
      </c>
      <c r="P36" s="125">
        <v>2311</v>
      </c>
      <c r="Q36" s="26">
        <f t="shared" si="34"/>
        <v>10806</v>
      </c>
      <c r="R36" s="125">
        <v>2455</v>
      </c>
      <c r="S36" s="125">
        <v>2977</v>
      </c>
      <c r="T36" s="125">
        <v>2879</v>
      </c>
      <c r="U36" s="125">
        <v>2813</v>
      </c>
      <c r="V36" s="26">
        <f t="shared" si="35"/>
        <v>11124</v>
      </c>
      <c r="W36" s="125">
        <v>2333</v>
      </c>
      <c r="X36" s="125">
        <v>3258</v>
      </c>
      <c r="Y36" s="125">
        <v>3256</v>
      </c>
      <c r="Z36" s="125">
        <v>3137</v>
      </c>
      <c r="AA36" s="26">
        <f t="shared" si="36"/>
        <v>11984</v>
      </c>
      <c r="AB36" s="125">
        <v>3460</v>
      </c>
      <c r="AC36" s="125">
        <v>1521</v>
      </c>
      <c r="AD36" s="125">
        <v>3328</v>
      </c>
      <c r="AE36" s="125">
        <v>0</v>
      </c>
      <c r="AF36" s="26">
        <f t="shared" si="37"/>
        <v>8309</v>
      </c>
      <c r="AG36" s="125">
        <v>3431</v>
      </c>
      <c r="AH36" s="125">
        <v>5604</v>
      </c>
      <c r="AI36" s="282">
        <v>5715</v>
      </c>
      <c r="AJ36" s="125">
        <v>4268</v>
      </c>
      <c r="AK36" s="26">
        <f t="shared" si="38"/>
        <v>19018</v>
      </c>
      <c r="AL36" s="125">
        <v>5094</v>
      </c>
      <c r="AM36" s="125">
        <v>6190</v>
      </c>
      <c r="AN36" s="125">
        <v>5869</v>
      </c>
      <c r="AO36" s="125">
        <v>0</v>
      </c>
      <c r="AP36" s="26">
        <f t="shared" si="39"/>
        <v>17153</v>
      </c>
      <c r="AQ36" s="91">
        <f>+'PRODUCCION TRIMESTRE-AÑO'!D36</f>
        <v>0</v>
      </c>
      <c r="AR36" s="91">
        <f>+'PRODUCCION TRIMESTRE-AÑO'!E36</f>
        <v>0</v>
      </c>
      <c r="AS36" s="91">
        <f>+'PRODUCCION TRIMESTRE-AÑO'!F36</f>
        <v>0</v>
      </c>
      <c r="AT36" s="91">
        <f>+'PRODUCCION TRIMESTRE-AÑO'!G36</f>
        <v>0</v>
      </c>
      <c r="AU36" s="85">
        <f t="shared" si="40"/>
        <v>0</v>
      </c>
      <c r="AV36" s="123"/>
    </row>
    <row r="37" spans="2:48" x14ac:dyDescent="0.2">
      <c r="B37" s="39" t="s">
        <v>59</v>
      </c>
      <c r="C37" s="125">
        <v>2730</v>
      </c>
      <c r="D37" s="125">
        <v>2730</v>
      </c>
      <c r="E37" s="125">
        <v>2760</v>
      </c>
      <c r="F37" s="125">
        <v>2760</v>
      </c>
      <c r="G37" s="26">
        <f t="shared" si="32"/>
        <v>10980</v>
      </c>
      <c r="H37" s="125">
        <v>2730</v>
      </c>
      <c r="I37" s="125">
        <v>2730</v>
      </c>
      <c r="J37" s="125">
        <v>2760</v>
      </c>
      <c r="K37" s="125">
        <v>2760</v>
      </c>
      <c r="L37" s="26">
        <f t="shared" si="33"/>
        <v>10980</v>
      </c>
      <c r="M37" s="125">
        <v>2700</v>
      </c>
      <c r="N37" s="125">
        <v>2730</v>
      </c>
      <c r="O37" s="125">
        <v>2760</v>
      </c>
      <c r="P37" s="125">
        <v>2760</v>
      </c>
      <c r="Q37" s="26">
        <f t="shared" si="34"/>
        <v>10950</v>
      </c>
      <c r="R37" s="125">
        <v>2700</v>
      </c>
      <c r="S37" s="125">
        <v>2730</v>
      </c>
      <c r="T37" s="125">
        <v>2790</v>
      </c>
      <c r="U37" s="125">
        <v>2760</v>
      </c>
      <c r="V37" s="26">
        <f t="shared" si="35"/>
        <v>10980</v>
      </c>
      <c r="W37" s="125">
        <v>2700</v>
      </c>
      <c r="X37" s="125">
        <v>3185</v>
      </c>
      <c r="Y37" s="125">
        <v>3496</v>
      </c>
      <c r="Z37" s="125">
        <v>3496</v>
      </c>
      <c r="AA37" s="26">
        <f t="shared" si="36"/>
        <v>12877</v>
      </c>
      <c r="AB37" s="125">
        <v>3458</v>
      </c>
      <c r="AC37" s="125">
        <v>3420</v>
      </c>
      <c r="AD37" s="125">
        <v>5299</v>
      </c>
      <c r="AE37" s="125">
        <v>0</v>
      </c>
      <c r="AF37" s="26">
        <f t="shared" si="37"/>
        <v>12177</v>
      </c>
      <c r="AG37" s="125">
        <v>6007</v>
      </c>
      <c r="AH37" s="125">
        <v>6734</v>
      </c>
      <c r="AI37" s="282">
        <v>4968</v>
      </c>
      <c r="AJ37" s="125">
        <v>4968</v>
      </c>
      <c r="AK37" s="26">
        <f t="shared" si="38"/>
        <v>22677</v>
      </c>
      <c r="AL37" s="125">
        <v>4950</v>
      </c>
      <c r="AM37" s="125">
        <v>3458</v>
      </c>
      <c r="AN37" s="125">
        <v>5336</v>
      </c>
      <c r="AO37" s="125">
        <v>0</v>
      </c>
      <c r="AP37" s="26">
        <f t="shared" si="39"/>
        <v>13744</v>
      </c>
      <c r="AQ37" s="91">
        <f>+'PRODUCCION TRIMESTRE-AÑO'!D37</f>
        <v>0</v>
      </c>
      <c r="AR37" s="91">
        <f>+'PRODUCCION TRIMESTRE-AÑO'!E37</f>
        <v>0</v>
      </c>
      <c r="AS37" s="91">
        <f>+'PRODUCCION TRIMESTRE-AÑO'!F37</f>
        <v>0</v>
      </c>
      <c r="AT37" s="91">
        <f>+'PRODUCCION TRIMESTRE-AÑO'!G37</f>
        <v>0</v>
      </c>
      <c r="AU37" s="85">
        <f t="shared" si="40"/>
        <v>0</v>
      </c>
      <c r="AV37" s="123"/>
    </row>
    <row r="38" spans="2:48" x14ac:dyDescent="0.2">
      <c r="B38" s="41" t="s">
        <v>33</v>
      </c>
      <c r="C38" s="128">
        <v>671</v>
      </c>
      <c r="D38" s="128">
        <v>746</v>
      </c>
      <c r="E38" s="128">
        <v>663</v>
      </c>
      <c r="F38" s="128">
        <v>597</v>
      </c>
      <c r="G38" s="26">
        <f t="shared" si="32"/>
        <v>2677</v>
      </c>
      <c r="H38" s="128">
        <v>505</v>
      </c>
      <c r="I38" s="128">
        <v>701</v>
      </c>
      <c r="J38" s="128">
        <v>698</v>
      </c>
      <c r="K38" s="128">
        <v>462</v>
      </c>
      <c r="L38" s="26">
        <f t="shared" si="33"/>
        <v>2366</v>
      </c>
      <c r="M38" s="128">
        <v>437</v>
      </c>
      <c r="N38" s="128">
        <v>489</v>
      </c>
      <c r="O38" s="128">
        <v>670</v>
      </c>
      <c r="P38" s="128">
        <v>586</v>
      </c>
      <c r="Q38" s="26">
        <f t="shared" si="34"/>
        <v>2182</v>
      </c>
      <c r="R38" s="128">
        <v>582</v>
      </c>
      <c r="S38" s="128">
        <v>572</v>
      </c>
      <c r="T38" s="128">
        <v>579</v>
      </c>
      <c r="U38" s="128">
        <v>672</v>
      </c>
      <c r="V38" s="26">
        <f t="shared" si="35"/>
        <v>2405</v>
      </c>
      <c r="W38" s="128">
        <v>712</v>
      </c>
      <c r="X38" s="128">
        <v>735</v>
      </c>
      <c r="Y38" s="128">
        <v>731</v>
      </c>
      <c r="Z38" s="128">
        <v>669</v>
      </c>
      <c r="AA38" s="26">
        <f t="shared" si="36"/>
        <v>2847</v>
      </c>
      <c r="AB38" s="127">
        <v>655</v>
      </c>
      <c r="AC38" s="128">
        <v>439</v>
      </c>
      <c r="AD38" s="128">
        <v>616</v>
      </c>
      <c r="AE38" s="128">
        <v>0</v>
      </c>
      <c r="AF38" s="26">
        <f t="shared" si="37"/>
        <v>1710</v>
      </c>
      <c r="AG38" s="128">
        <v>797</v>
      </c>
      <c r="AH38" s="127">
        <v>823</v>
      </c>
      <c r="AI38" s="285">
        <v>741</v>
      </c>
      <c r="AJ38" s="128">
        <v>669</v>
      </c>
      <c r="AK38" s="26">
        <f t="shared" si="38"/>
        <v>3030</v>
      </c>
      <c r="AL38" s="125">
        <v>1136</v>
      </c>
      <c r="AM38" s="125">
        <v>1578</v>
      </c>
      <c r="AN38" s="125">
        <v>1007</v>
      </c>
      <c r="AO38" s="125">
        <v>0</v>
      </c>
      <c r="AP38" s="26">
        <f t="shared" si="39"/>
        <v>3721</v>
      </c>
      <c r="AQ38" s="91">
        <f>+'PRODUCCION TRIMESTRE-AÑO'!D38</f>
        <v>0</v>
      </c>
      <c r="AR38" s="91">
        <f>+'PRODUCCION TRIMESTRE-AÑO'!E38</f>
        <v>0</v>
      </c>
      <c r="AS38" s="91">
        <f>+'PRODUCCION TRIMESTRE-AÑO'!F38</f>
        <v>0</v>
      </c>
      <c r="AT38" s="91">
        <f>+'PRODUCCION TRIMESTRE-AÑO'!G38</f>
        <v>0</v>
      </c>
      <c r="AU38" s="88">
        <f t="shared" si="40"/>
        <v>0</v>
      </c>
      <c r="AV38" s="123"/>
    </row>
    <row r="39" spans="2:48" x14ac:dyDescent="0.2">
      <c r="B39" s="39" t="s">
        <v>48</v>
      </c>
      <c r="C39" s="126">
        <v>398</v>
      </c>
      <c r="D39" s="126">
        <v>500</v>
      </c>
      <c r="E39" s="126">
        <v>418</v>
      </c>
      <c r="F39" s="126">
        <v>400</v>
      </c>
      <c r="G39" s="26">
        <f t="shared" si="32"/>
        <v>1716</v>
      </c>
      <c r="H39" s="126">
        <v>320</v>
      </c>
      <c r="I39" s="126">
        <v>463</v>
      </c>
      <c r="J39" s="126">
        <v>480</v>
      </c>
      <c r="K39" s="126">
        <v>282</v>
      </c>
      <c r="L39" s="26">
        <f t="shared" si="33"/>
        <v>1545</v>
      </c>
      <c r="M39" s="126">
        <v>239</v>
      </c>
      <c r="N39" s="126">
        <v>300</v>
      </c>
      <c r="O39" s="126">
        <v>360</v>
      </c>
      <c r="P39" s="126">
        <v>383</v>
      </c>
      <c r="Q39" s="26">
        <f t="shared" si="34"/>
        <v>1282</v>
      </c>
      <c r="R39" s="126">
        <v>397</v>
      </c>
      <c r="S39" s="126">
        <v>372</v>
      </c>
      <c r="T39" s="126">
        <v>380</v>
      </c>
      <c r="U39" s="126">
        <v>445</v>
      </c>
      <c r="V39" s="26">
        <f t="shared" si="35"/>
        <v>1594</v>
      </c>
      <c r="W39" s="126">
        <v>461</v>
      </c>
      <c r="X39" s="126">
        <v>466</v>
      </c>
      <c r="Y39" s="126">
        <v>445</v>
      </c>
      <c r="Z39" s="126">
        <v>423</v>
      </c>
      <c r="AA39" s="26">
        <f t="shared" si="36"/>
        <v>1795</v>
      </c>
      <c r="AB39" s="126">
        <v>360</v>
      </c>
      <c r="AC39" s="126">
        <v>222</v>
      </c>
      <c r="AD39" s="126">
        <v>306</v>
      </c>
      <c r="AE39" s="126">
        <v>411</v>
      </c>
      <c r="AF39" s="26">
        <f t="shared" si="37"/>
        <v>1299</v>
      </c>
      <c r="AG39" s="126">
        <v>402</v>
      </c>
      <c r="AH39" s="126">
        <v>453</v>
      </c>
      <c r="AI39" s="283">
        <v>282</v>
      </c>
      <c r="AJ39" s="126">
        <v>203</v>
      </c>
      <c r="AK39" s="26">
        <f t="shared" si="38"/>
        <v>1340</v>
      </c>
      <c r="AL39" s="125">
        <v>345</v>
      </c>
      <c r="AM39" s="125">
        <v>703</v>
      </c>
      <c r="AN39" s="125">
        <v>355</v>
      </c>
      <c r="AO39" s="125">
        <v>0</v>
      </c>
      <c r="AP39" s="26">
        <f t="shared" si="39"/>
        <v>1403</v>
      </c>
      <c r="AQ39" s="91">
        <f>+'PRODUCCION TRIMESTRE-AÑO'!D39</f>
        <v>0</v>
      </c>
      <c r="AR39" s="91">
        <f>+'PRODUCCION TRIMESTRE-AÑO'!E39</f>
        <v>0</v>
      </c>
      <c r="AS39" s="91">
        <f>+'PRODUCCION TRIMESTRE-AÑO'!F39</f>
        <v>0</v>
      </c>
      <c r="AT39" s="91">
        <f>+'PRODUCCION TRIMESTRE-AÑO'!G39</f>
        <v>0</v>
      </c>
      <c r="AU39" s="85">
        <f t="shared" si="40"/>
        <v>0</v>
      </c>
      <c r="AV39" s="123"/>
    </row>
    <row r="40" spans="2:48" x14ac:dyDescent="0.2">
      <c r="B40" s="39" t="s">
        <v>49</v>
      </c>
      <c r="C40" s="126">
        <v>251</v>
      </c>
      <c r="D40" s="126">
        <v>232</v>
      </c>
      <c r="E40" s="126">
        <v>223</v>
      </c>
      <c r="F40" s="126">
        <v>189</v>
      </c>
      <c r="G40" s="26">
        <f t="shared" si="32"/>
        <v>895</v>
      </c>
      <c r="H40" s="126">
        <v>171</v>
      </c>
      <c r="I40" s="126">
        <v>215</v>
      </c>
      <c r="J40" s="126">
        <v>205</v>
      </c>
      <c r="K40" s="126">
        <v>170</v>
      </c>
      <c r="L40" s="26">
        <f t="shared" si="33"/>
        <v>761</v>
      </c>
      <c r="M40" s="126">
        <v>193</v>
      </c>
      <c r="N40" s="126">
        <v>185</v>
      </c>
      <c r="O40" s="126">
        <v>284</v>
      </c>
      <c r="P40" s="126">
        <v>193</v>
      </c>
      <c r="Q40" s="26">
        <f t="shared" si="34"/>
        <v>855</v>
      </c>
      <c r="R40" s="126">
        <v>174</v>
      </c>
      <c r="S40" s="126">
        <v>173</v>
      </c>
      <c r="T40" s="126">
        <v>176</v>
      </c>
      <c r="U40" s="126">
        <v>205</v>
      </c>
      <c r="V40" s="26">
        <f t="shared" si="35"/>
        <v>728</v>
      </c>
      <c r="W40" s="126">
        <v>224</v>
      </c>
      <c r="X40" s="126">
        <v>240</v>
      </c>
      <c r="Y40" s="126">
        <v>270</v>
      </c>
      <c r="Z40" s="126">
        <v>217</v>
      </c>
      <c r="AA40" s="26">
        <f t="shared" si="36"/>
        <v>951</v>
      </c>
      <c r="AB40" s="126">
        <v>271</v>
      </c>
      <c r="AC40" s="126">
        <v>199</v>
      </c>
      <c r="AD40" s="126">
        <v>258</v>
      </c>
      <c r="AE40" s="126">
        <v>282</v>
      </c>
      <c r="AF40" s="26">
        <f t="shared" si="37"/>
        <v>1010</v>
      </c>
      <c r="AG40" s="126">
        <v>321</v>
      </c>
      <c r="AH40" s="126">
        <v>297</v>
      </c>
      <c r="AI40" s="283">
        <v>349</v>
      </c>
      <c r="AJ40" s="126">
        <v>326</v>
      </c>
      <c r="AK40" s="26">
        <f t="shared" si="38"/>
        <v>1293</v>
      </c>
      <c r="AL40" s="125">
        <v>605</v>
      </c>
      <c r="AM40" s="125">
        <v>599</v>
      </c>
      <c r="AN40" s="125">
        <v>449</v>
      </c>
      <c r="AO40" s="125">
        <v>0</v>
      </c>
      <c r="AP40" s="26">
        <f t="shared" si="39"/>
        <v>1653</v>
      </c>
      <c r="AQ40" s="91">
        <f>+'PRODUCCION TRIMESTRE-AÑO'!D40</f>
        <v>0</v>
      </c>
      <c r="AR40" s="91">
        <f>+'PRODUCCION TRIMESTRE-AÑO'!E40</f>
        <v>0</v>
      </c>
      <c r="AS40" s="91">
        <f>+'PRODUCCION TRIMESTRE-AÑO'!F40</f>
        <v>0</v>
      </c>
      <c r="AT40" s="91">
        <f>+'PRODUCCION TRIMESTRE-AÑO'!G40</f>
        <v>0</v>
      </c>
      <c r="AU40" s="85">
        <f t="shared" si="40"/>
        <v>0</v>
      </c>
      <c r="AV40" s="123"/>
    </row>
    <row r="41" spans="2:48" x14ac:dyDescent="0.2">
      <c r="B41" s="39" t="s">
        <v>50</v>
      </c>
      <c r="C41" s="126">
        <v>21</v>
      </c>
      <c r="D41" s="126">
        <v>14</v>
      </c>
      <c r="E41" s="126">
        <v>20</v>
      </c>
      <c r="F41" s="126">
        <v>8</v>
      </c>
      <c r="G41" s="26">
        <f t="shared" si="32"/>
        <v>63</v>
      </c>
      <c r="H41" s="126">
        <v>14</v>
      </c>
      <c r="I41" s="126">
        <v>23</v>
      </c>
      <c r="J41" s="126">
        <v>13</v>
      </c>
      <c r="K41" s="126">
        <v>10</v>
      </c>
      <c r="L41" s="26">
        <f t="shared" si="33"/>
        <v>60</v>
      </c>
      <c r="M41" s="126">
        <v>5</v>
      </c>
      <c r="N41" s="126">
        <v>4</v>
      </c>
      <c r="O41" s="126">
        <v>26</v>
      </c>
      <c r="P41" s="126">
        <v>10</v>
      </c>
      <c r="Q41" s="26">
        <f t="shared" si="34"/>
        <v>45</v>
      </c>
      <c r="R41" s="126">
        <v>11</v>
      </c>
      <c r="S41" s="126">
        <v>27</v>
      </c>
      <c r="T41" s="126">
        <v>23</v>
      </c>
      <c r="U41" s="126">
        <v>22</v>
      </c>
      <c r="V41" s="26">
        <f t="shared" si="35"/>
        <v>83</v>
      </c>
      <c r="W41" s="126">
        <v>27</v>
      </c>
      <c r="X41" s="126">
        <v>29</v>
      </c>
      <c r="Y41" s="126">
        <v>16</v>
      </c>
      <c r="Z41" s="126">
        <v>29</v>
      </c>
      <c r="AA41" s="26">
        <f t="shared" si="36"/>
        <v>101</v>
      </c>
      <c r="AB41" s="126">
        <v>22</v>
      </c>
      <c r="AC41" s="126">
        <v>17</v>
      </c>
      <c r="AD41" s="126">
        <v>50</v>
      </c>
      <c r="AE41" s="126">
        <v>61</v>
      </c>
      <c r="AF41" s="26">
        <f t="shared" si="37"/>
        <v>150</v>
      </c>
      <c r="AG41" s="126">
        <v>57</v>
      </c>
      <c r="AH41" s="126">
        <v>58</v>
      </c>
      <c r="AI41" s="283">
        <v>84</v>
      </c>
      <c r="AJ41" s="126">
        <v>90</v>
      </c>
      <c r="AK41" s="26">
        <f t="shared" si="38"/>
        <v>289</v>
      </c>
      <c r="AL41" s="125">
        <v>160</v>
      </c>
      <c r="AM41" s="125">
        <v>200</v>
      </c>
      <c r="AN41" s="125">
        <v>146</v>
      </c>
      <c r="AO41" s="125">
        <v>0</v>
      </c>
      <c r="AP41" s="26">
        <f t="shared" si="39"/>
        <v>506</v>
      </c>
      <c r="AQ41" s="91">
        <f>+'PRODUCCION TRIMESTRE-AÑO'!D41</f>
        <v>0</v>
      </c>
      <c r="AR41" s="91">
        <f>+'PRODUCCION TRIMESTRE-AÑO'!E41</f>
        <v>0</v>
      </c>
      <c r="AS41" s="91">
        <f>+'PRODUCCION TRIMESTRE-AÑO'!F41</f>
        <v>0</v>
      </c>
      <c r="AT41" s="91">
        <f>+'PRODUCCION TRIMESTRE-AÑO'!G41</f>
        <v>0</v>
      </c>
      <c r="AU41" s="85">
        <f t="shared" si="40"/>
        <v>0</v>
      </c>
      <c r="AV41" s="123"/>
    </row>
    <row r="42" spans="2:48" x14ac:dyDescent="0.2">
      <c r="B42" s="39" t="s">
        <v>51</v>
      </c>
      <c r="C42" s="126">
        <v>1</v>
      </c>
      <c r="D42" s="126">
        <v>0</v>
      </c>
      <c r="E42" s="126">
        <v>2</v>
      </c>
      <c r="F42" s="126">
        <v>0</v>
      </c>
      <c r="G42" s="26">
        <f t="shared" si="32"/>
        <v>3</v>
      </c>
      <c r="H42" s="126">
        <v>0</v>
      </c>
      <c r="I42" s="126">
        <v>0</v>
      </c>
      <c r="J42" s="126">
        <v>0</v>
      </c>
      <c r="K42" s="126">
        <v>0</v>
      </c>
      <c r="L42" s="26">
        <f t="shared" si="33"/>
        <v>0</v>
      </c>
      <c r="M42" s="126">
        <v>0</v>
      </c>
      <c r="N42" s="126">
        <v>0</v>
      </c>
      <c r="O42" s="126">
        <v>0</v>
      </c>
      <c r="P42" s="126">
        <v>0</v>
      </c>
      <c r="Q42" s="26">
        <f t="shared" si="34"/>
        <v>0</v>
      </c>
      <c r="R42" s="126">
        <v>0</v>
      </c>
      <c r="S42" s="126">
        <v>0</v>
      </c>
      <c r="T42" s="126">
        <v>0</v>
      </c>
      <c r="U42" s="126">
        <v>0</v>
      </c>
      <c r="V42" s="26">
        <f t="shared" si="35"/>
        <v>0</v>
      </c>
      <c r="W42" s="126">
        <v>0</v>
      </c>
      <c r="X42" s="126">
        <v>0</v>
      </c>
      <c r="Y42" s="126">
        <v>0</v>
      </c>
      <c r="Z42" s="126">
        <v>0</v>
      </c>
      <c r="AA42" s="26">
        <f t="shared" si="36"/>
        <v>0</v>
      </c>
      <c r="AB42" s="126">
        <v>2</v>
      </c>
      <c r="AC42" s="126">
        <v>1</v>
      </c>
      <c r="AD42" s="126">
        <v>2</v>
      </c>
      <c r="AE42" s="126">
        <v>9</v>
      </c>
      <c r="AF42" s="26">
        <f t="shared" si="37"/>
        <v>14</v>
      </c>
      <c r="AG42" s="126">
        <v>17</v>
      </c>
      <c r="AH42" s="126">
        <v>15</v>
      </c>
      <c r="AI42" s="283">
        <v>26</v>
      </c>
      <c r="AJ42" s="126">
        <v>50</v>
      </c>
      <c r="AK42" s="26">
        <f t="shared" si="38"/>
        <v>108</v>
      </c>
      <c r="AL42" s="125">
        <v>26</v>
      </c>
      <c r="AM42" s="125">
        <v>76</v>
      </c>
      <c r="AN42" s="125">
        <v>57</v>
      </c>
      <c r="AO42" s="125">
        <v>0</v>
      </c>
      <c r="AP42" s="26">
        <f t="shared" si="39"/>
        <v>159</v>
      </c>
      <c r="AQ42" s="91">
        <f>+'PRODUCCION TRIMESTRE-AÑO'!D42</f>
        <v>0</v>
      </c>
      <c r="AR42" s="91">
        <f>+'PRODUCCION TRIMESTRE-AÑO'!E42</f>
        <v>0</v>
      </c>
      <c r="AS42" s="91">
        <f>+'PRODUCCION TRIMESTRE-AÑO'!F42</f>
        <v>0</v>
      </c>
      <c r="AT42" s="91">
        <f>+'PRODUCCION TRIMESTRE-AÑO'!G42</f>
        <v>0</v>
      </c>
      <c r="AU42" s="85">
        <f t="shared" si="40"/>
        <v>0</v>
      </c>
      <c r="AV42" s="123"/>
    </row>
    <row r="43" spans="2:48" x14ac:dyDescent="0.2">
      <c r="B43" s="42" t="s">
        <v>34</v>
      </c>
      <c r="C43" s="125">
        <v>21293</v>
      </c>
      <c r="D43" s="125">
        <v>21013</v>
      </c>
      <c r="E43" s="125">
        <v>20444</v>
      </c>
      <c r="F43" s="125">
        <v>19420</v>
      </c>
      <c r="G43" s="26">
        <f t="shared" si="32"/>
        <v>82170</v>
      </c>
      <c r="H43" s="125">
        <v>21689</v>
      </c>
      <c r="I43" s="125">
        <v>23456</v>
      </c>
      <c r="J43" s="125">
        <v>20537</v>
      </c>
      <c r="K43" s="125">
        <v>18501</v>
      </c>
      <c r="L43" s="26">
        <f t="shared" si="33"/>
        <v>84183</v>
      </c>
      <c r="M43" s="125">
        <v>21413</v>
      </c>
      <c r="N43" s="125">
        <v>21109</v>
      </c>
      <c r="O43" s="125">
        <v>23001</v>
      </c>
      <c r="P43" s="125">
        <v>21045</v>
      </c>
      <c r="Q43" s="26">
        <f t="shared" si="34"/>
        <v>86568</v>
      </c>
      <c r="R43" s="125">
        <v>20508</v>
      </c>
      <c r="S43" s="125">
        <v>23208</v>
      </c>
      <c r="T43" s="125">
        <v>24656</v>
      </c>
      <c r="U43" s="125">
        <v>23541</v>
      </c>
      <c r="V43" s="26">
        <f t="shared" si="35"/>
        <v>91913</v>
      </c>
      <c r="W43" s="125">
        <v>25558</v>
      </c>
      <c r="X43" s="125">
        <v>29871</v>
      </c>
      <c r="Y43" s="125">
        <v>30439</v>
      </c>
      <c r="Z43" s="125">
        <v>28975</v>
      </c>
      <c r="AA43" s="26">
        <f t="shared" si="36"/>
        <v>114843</v>
      </c>
      <c r="AB43" s="125">
        <v>29450</v>
      </c>
      <c r="AC43" s="125">
        <v>16413</v>
      </c>
      <c r="AD43" s="125">
        <v>26565</v>
      </c>
      <c r="AE43" s="125">
        <v>35119</v>
      </c>
      <c r="AF43" s="26">
        <f t="shared" si="37"/>
        <v>107547</v>
      </c>
      <c r="AG43" s="125">
        <v>39112</v>
      </c>
      <c r="AH43" s="125">
        <v>63483</v>
      </c>
      <c r="AI43" s="282">
        <v>50083</v>
      </c>
      <c r="AJ43" s="125">
        <v>44814</v>
      </c>
      <c r="AK43" s="26">
        <f t="shared" si="38"/>
        <v>197492</v>
      </c>
      <c r="AL43" s="125">
        <v>58621</v>
      </c>
      <c r="AM43" s="125">
        <v>71078</v>
      </c>
      <c r="AN43" s="125">
        <v>76129</v>
      </c>
      <c r="AO43" s="125">
        <v>0</v>
      </c>
      <c r="AP43" s="26">
        <f t="shared" si="39"/>
        <v>205828</v>
      </c>
      <c r="AQ43" s="91">
        <f>+'PRODUCCION TRIMESTRE-AÑO'!D43</f>
        <v>0</v>
      </c>
      <c r="AR43" s="91">
        <f>+'PRODUCCION TRIMESTRE-AÑO'!E43</f>
        <v>0</v>
      </c>
      <c r="AS43" s="91">
        <f>+'PRODUCCION TRIMESTRE-AÑO'!F43</f>
        <v>0</v>
      </c>
      <c r="AT43" s="91">
        <f>+'PRODUCCION TRIMESTRE-AÑO'!G43</f>
        <v>0</v>
      </c>
      <c r="AU43" s="85">
        <f t="shared" si="40"/>
        <v>0</v>
      </c>
      <c r="AV43" s="123"/>
    </row>
    <row r="44" spans="2:48" x14ac:dyDescent="0.2">
      <c r="B44" s="43" t="s">
        <v>35</v>
      </c>
      <c r="C44" s="125">
        <v>2426</v>
      </c>
      <c r="D44" s="125">
        <v>2288</v>
      </c>
      <c r="E44" s="125">
        <v>2510</v>
      </c>
      <c r="F44" s="125">
        <v>1828</v>
      </c>
      <c r="G44" s="26">
        <f t="shared" si="32"/>
        <v>9052</v>
      </c>
      <c r="H44" s="125">
        <v>1488</v>
      </c>
      <c r="I44" s="125">
        <v>1515</v>
      </c>
      <c r="J44" s="125">
        <v>2158</v>
      </c>
      <c r="K44" s="125">
        <v>8317</v>
      </c>
      <c r="L44" s="26">
        <f t="shared" si="33"/>
        <v>13478</v>
      </c>
      <c r="M44" s="125">
        <v>3696</v>
      </c>
      <c r="N44" s="125">
        <v>4058</v>
      </c>
      <c r="O44" s="125">
        <v>6512</v>
      </c>
      <c r="P44" s="125">
        <v>4419</v>
      </c>
      <c r="Q44" s="26">
        <f t="shared" si="34"/>
        <v>18685</v>
      </c>
      <c r="R44" s="125">
        <v>5395</v>
      </c>
      <c r="S44" s="125">
        <v>4756</v>
      </c>
      <c r="T44" s="125">
        <v>5012</v>
      </c>
      <c r="U44" s="125">
        <v>5652</v>
      </c>
      <c r="V44" s="26">
        <f t="shared" si="35"/>
        <v>20815</v>
      </c>
      <c r="W44" s="125">
        <v>5404</v>
      </c>
      <c r="X44" s="125">
        <v>9358</v>
      </c>
      <c r="Y44" s="125">
        <v>8680</v>
      </c>
      <c r="Z44" s="125">
        <v>9452</v>
      </c>
      <c r="AA44" s="26">
        <f t="shared" si="36"/>
        <v>32894</v>
      </c>
      <c r="AB44" s="125">
        <v>7157</v>
      </c>
      <c r="AC44" s="125">
        <v>2605</v>
      </c>
      <c r="AD44" s="125">
        <v>4298</v>
      </c>
      <c r="AE44" s="125">
        <v>5261</v>
      </c>
      <c r="AF44" s="26">
        <f t="shared" si="37"/>
        <v>19321</v>
      </c>
      <c r="AG44" s="125">
        <v>5963</v>
      </c>
      <c r="AH44" s="125">
        <v>7707</v>
      </c>
      <c r="AI44" s="282">
        <v>6386</v>
      </c>
      <c r="AJ44" s="125">
        <v>7812</v>
      </c>
      <c r="AK44" s="26">
        <f t="shared" si="38"/>
        <v>27868</v>
      </c>
      <c r="AL44" s="125">
        <v>7570</v>
      </c>
      <c r="AM44" s="125">
        <v>11559</v>
      </c>
      <c r="AN44" s="125">
        <v>9799</v>
      </c>
      <c r="AO44" s="125">
        <v>0</v>
      </c>
      <c r="AP44" s="26">
        <f t="shared" si="39"/>
        <v>28928</v>
      </c>
      <c r="AQ44" s="91">
        <f>+'PRODUCCION TRIMESTRE-AÑO'!D44</f>
        <v>0</v>
      </c>
      <c r="AR44" s="91">
        <f>+'PRODUCCION TRIMESTRE-AÑO'!E44</f>
        <v>0</v>
      </c>
      <c r="AS44" s="91">
        <f>+'PRODUCCION TRIMESTRE-AÑO'!F44</f>
        <v>0</v>
      </c>
      <c r="AT44" s="91">
        <f>+'PRODUCCION TRIMESTRE-AÑO'!G44</f>
        <v>0</v>
      </c>
      <c r="AU44" s="85">
        <f t="shared" si="40"/>
        <v>0</v>
      </c>
      <c r="AV44" s="123"/>
    </row>
    <row r="45" spans="2:48" x14ac:dyDescent="0.2">
      <c r="B45" s="30" t="s">
        <v>36</v>
      </c>
      <c r="C45" s="126">
        <v>639</v>
      </c>
      <c r="D45" s="125">
        <v>743</v>
      </c>
      <c r="E45" s="126">
        <v>533</v>
      </c>
      <c r="F45" s="126">
        <v>867</v>
      </c>
      <c r="G45" s="26">
        <f t="shared" si="32"/>
        <v>2782</v>
      </c>
      <c r="H45" s="126">
        <v>575</v>
      </c>
      <c r="I45" s="125">
        <v>904</v>
      </c>
      <c r="J45" s="126">
        <v>834</v>
      </c>
      <c r="K45" s="126">
        <v>1498</v>
      </c>
      <c r="L45" s="26">
        <f t="shared" si="33"/>
        <v>3811</v>
      </c>
      <c r="M45" s="126">
        <v>637</v>
      </c>
      <c r="N45" s="126">
        <v>878</v>
      </c>
      <c r="O45" s="126">
        <v>560</v>
      </c>
      <c r="P45" s="126">
        <v>645</v>
      </c>
      <c r="Q45" s="26">
        <f t="shared" si="34"/>
        <v>2720</v>
      </c>
      <c r="R45" s="126">
        <v>994</v>
      </c>
      <c r="S45" s="126">
        <v>1161</v>
      </c>
      <c r="T45" s="126">
        <v>1064</v>
      </c>
      <c r="U45" s="126">
        <v>999</v>
      </c>
      <c r="V45" s="26">
        <f t="shared" si="35"/>
        <v>4218</v>
      </c>
      <c r="W45" s="126">
        <v>1020</v>
      </c>
      <c r="X45" s="126">
        <v>1298</v>
      </c>
      <c r="Y45" s="126">
        <v>1265</v>
      </c>
      <c r="Z45" s="126">
        <v>1167</v>
      </c>
      <c r="AA45" s="26">
        <f t="shared" si="36"/>
        <v>4750</v>
      </c>
      <c r="AB45" s="126">
        <v>885</v>
      </c>
      <c r="AC45" s="126">
        <v>271</v>
      </c>
      <c r="AD45" s="126">
        <v>658</v>
      </c>
      <c r="AE45" s="126">
        <v>0</v>
      </c>
      <c r="AF45" s="26">
        <f t="shared" si="37"/>
        <v>1814</v>
      </c>
      <c r="AG45" s="126">
        <v>926</v>
      </c>
      <c r="AH45" s="126">
        <v>2842</v>
      </c>
      <c r="AI45" s="282">
        <v>1326</v>
      </c>
      <c r="AJ45" s="126">
        <v>426</v>
      </c>
      <c r="AK45" s="26">
        <f t="shared" si="38"/>
        <v>5520</v>
      </c>
      <c r="AL45" s="125">
        <v>1275</v>
      </c>
      <c r="AM45" s="125">
        <v>1459</v>
      </c>
      <c r="AN45" s="125">
        <v>1419</v>
      </c>
      <c r="AO45" s="125">
        <v>0</v>
      </c>
      <c r="AP45" s="26">
        <f t="shared" si="39"/>
        <v>4153</v>
      </c>
      <c r="AQ45" s="91">
        <f>+'PRODUCCION TRIMESTRE-AÑO'!D45</f>
        <v>0</v>
      </c>
      <c r="AR45" s="91">
        <f>+'PRODUCCION TRIMESTRE-AÑO'!E45</f>
        <v>0</v>
      </c>
      <c r="AS45" s="91">
        <f>+'PRODUCCION TRIMESTRE-AÑO'!F45</f>
        <v>0</v>
      </c>
      <c r="AT45" s="91">
        <f>+'PRODUCCION TRIMESTRE-AÑO'!G45</f>
        <v>0</v>
      </c>
      <c r="AU45" s="87">
        <f t="shared" si="40"/>
        <v>0</v>
      </c>
      <c r="AV45" s="123"/>
    </row>
    <row r="46" spans="2:48" x14ac:dyDescent="0.2">
      <c r="B46" s="30" t="s">
        <v>37</v>
      </c>
      <c r="C46" s="126">
        <v>1843</v>
      </c>
      <c r="D46" s="125">
        <v>2237</v>
      </c>
      <c r="E46" s="125">
        <v>2322</v>
      </c>
      <c r="F46" s="125">
        <v>2237</v>
      </c>
      <c r="G46" s="26">
        <f t="shared" si="32"/>
        <v>8639</v>
      </c>
      <c r="H46" s="125">
        <v>1170</v>
      </c>
      <c r="I46" s="126">
        <v>965</v>
      </c>
      <c r="J46" s="125">
        <v>2432</v>
      </c>
      <c r="K46" s="125">
        <v>2321</v>
      </c>
      <c r="L46" s="26">
        <f t="shared" si="33"/>
        <v>6888</v>
      </c>
      <c r="M46" s="126">
        <v>2298</v>
      </c>
      <c r="N46" s="125">
        <v>2617</v>
      </c>
      <c r="O46" s="125">
        <v>2730</v>
      </c>
      <c r="P46" s="125">
        <v>2409</v>
      </c>
      <c r="Q46" s="26">
        <f t="shared" si="34"/>
        <v>10054</v>
      </c>
      <c r="R46" s="125">
        <v>2582</v>
      </c>
      <c r="S46" s="125">
        <v>2886</v>
      </c>
      <c r="T46" s="125">
        <v>2860</v>
      </c>
      <c r="U46" s="125">
        <v>3070</v>
      </c>
      <c r="V46" s="26">
        <f t="shared" si="35"/>
        <v>11398</v>
      </c>
      <c r="W46" s="125">
        <v>2494</v>
      </c>
      <c r="X46" s="125">
        <v>2812</v>
      </c>
      <c r="Y46" s="125">
        <v>2737</v>
      </c>
      <c r="Z46" s="125">
        <v>1886</v>
      </c>
      <c r="AA46" s="26">
        <f t="shared" si="36"/>
        <v>9929</v>
      </c>
      <c r="AB46" s="125">
        <v>1860</v>
      </c>
      <c r="AC46" s="125">
        <v>405</v>
      </c>
      <c r="AD46" s="125">
        <v>1814</v>
      </c>
      <c r="AE46" s="125">
        <v>0</v>
      </c>
      <c r="AF46" s="26">
        <f t="shared" si="37"/>
        <v>4079</v>
      </c>
      <c r="AG46" s="125">
        <v>2919</v>
      </c>
      <c r="AH46" s="125">
        <v>4144</v>
      </c>
      <c r="AI46" s="282">
        <v>4069</v>
      </c>
      <c r="AJ46" s="125">
        <v>5583</v>
      </c>
      <c r="AK46" s="26">
        <f t="shared" si="38"/>
        <v>16715</v>
      </c>
      <c r="AL46" s="125">
        <v>5930</v>
      </c>
      <c r="AM46" s="125">
        <v>3686</v>
      </c>
      <c r="AN46" s="125">
        <v>4719</v>
      </c>
      <c r="AO46" s="125">
        <v>0</v>
      </c>
      <c r="AP46" s="26">
        <f t="shared" si="39"/>
        <v>14335</v>
      </c>
      <c r="AQ46" s="91">
        <f>+'PRODUCCION TRIMESTRE-AÑO'!D46</f>
        <v>0</v>
      </c>
      <c r="AR46" s="91">
        <f>+'PRODUCCION TRIMESTRE-AÑO'!E46</f>
        <v>0</v>
      </c>
      <c r="AS46" s="91">
        <f>+'PRODUCCION TRIMESTRE-AÑO'!F46</f>
        <v>0</v>
      </c>
      <c r="AT46" s="91">
        <f>+'PRODUCCION TRIMESTRE-AÑO'!G46</f>
        <v>0</v>
      </c>
      <c r="AU46" s="87">
        <f t="shared" si="40"/>
        <v>0</v>
      </c>
      <c r="AV46" s="123"/>
    </row>
    <row r="47" spans="2:48" x14ac:dyDescent="0.2">
      <c r="B47" s="30" t="s">
        <v>38</v>
      </c>
      <c r="C47" s="126">
        <v>0</v>
      </c>
      <c r="D47" s="126">
        <v>472</v>
      </c>
      <c r="E47" s="126">
        <v>241</v>
      </c>
      <c r="F47" s="126">
        <v>0</v>
      </c>
      <c r="G47" s="26">
        <f t="shared" si="32"/>
        <v>713</v>
      </c>
      <c r="H47" s="126">
        <v>48</v>
      </c>
      <c r="I47" s="126">
        <v>233</v>
      </c>
      <c r="J47" s="126">
        <v>87</v>
      </c>
      <c r="K47" s="126">
        <v>396</v>
      </c>
      <c r="L47" s="26">
        <f t="shared" si="33"/>
        <v>764</v>
      </c>
      <c r="M47" s="125">
        <v>207</v>
      </c>
      <c r="N47" s="126">
        <v>691</v>
      </c>
      <c r="O47" s="126">
        <v>302</v>
      </c>
      <c r="P47" s="126">
        <v>361</v>
      </c>
      <c r="Q47" s="26">
        <f t="shared" si="34"/>
        <v>1561</v>
      </c>
      <c r="R47" s="126">
        <v>791</v>
      </c>
      <c r="S47" s="126">
        <v>821</v>
      </c>
      <c r="T47" s="126">
        <v>765</v>
      </c>
      <c r="U47" s="126">
        <v>1212</v>
      </c>
      <c r="V47" s="26">
        <f t="shared" si="35"/>
        <v>3589</v>
      </c>
      <c r="W47" s="126">
        <v>806</v>
      </c>
      <c r="X47" s="126">
        <v>1138</v>
      </c>
      <c r="Y47" s="126">
        <v>790</v>
      </c>
      <c r="Z47" s="126">
        <v>1060</v>
      </c>
      <c r="AA47" s="26">
        <f t="shared" si="36"/>
        <v>3794</v>
      </c>
      <c r="AB47" s="126">
        <v>657</v>
      </c>
      <c r="AC47" s="126">
        <v>62</v>
      </c>
      <c r="AD47" s="126">
        <v>455</v>
      </c>
      <c r="AE47" s="126">
        <v>0</v>
      </c>
      <c r="AF47" s="26">
        <f t="shared" si="37"/>
        <v>1174</v>
      </c>
      <c r="AG47" s="126">
        <v>625</v>
      </c>
      <c r="AH47" s="126">
        <v>750</v>
      </c>
      <c r="AI47" s="283">
        <v>381</v>
      </c>
      <c r="AJ47" s="126">
        <v>270</v>
      </c>
      <c r="AK47" s="26">
        <f t="shared" si="38"/>
        <v>2026</v>
      </c>
      <c r="AL47" s="125">
        <v>872</v>
      </c>
      <c r="AM47" s="125">
        <v>261</v>
      </c>
      <c r="AN47" s="125">
        <v>109</v>
      </c>
      <c r="AO47" s="125">
        <v>0</v>
      </c>
      <c r="AP47" s="26">
        <f t="shared" si="39"/>
        <v>1242</v>
      </c>
      <c r="AQ47" s="91">
        <f>+'PRODUCCION TRIMESTRE-AÑO'!D47</f>
        <v>0</v>
      </c>
      <c r="AR47" s="91">
        <f>+'PRODUCCION TRIMESTRE-AÑO'!E47</f>
        <v>0</v>
      </c>
      <c r="AS47" s="91">
        <f>+'PRODUCCION TRIMESTRE-AÑO'!F47</f>
        <v>0</v>
      </c>
      <c r="AT47" s="91">
        <f>+'PRODUCCION TRIMESTRE-AÑO'!G47</f>
        <v>0</v>
      </c>
      <c r="AU47" s="87">
        <f t="shared" si="40"/>
        <v>0</v>
      </c>
      <c r="AV47" s="123"/>
    </row>
    <row r="48" spans="2:48" x14ac:dyDescent="0.2">
      <c r="B48" s="44" t="s">
        <v>39</v>
      </c>
      <c r="C48" s="86">
        <v>278</v>
      </c>
      <c r="D48" s="87">
        <v>172</v>
      </c>
      <c r="E48" s="87">
        <v>657</v>
      </c>
      <c r="F48" s="87">
        <v>1960</v>
      </c>
      <c r="G48" s="26">
        <f t="shared" si="32"/>
        <v>3067</v>
      </c>
      <c r="H48" s="86">
        <v>0</v>
      </c>
      <c r="I48" s="87">
        <v>405</v>
      </c>
      <c r="J48" s="87">
        <v>782</v>
      </c>
      <c r="K48" s="87">
        <v>1024</v>
      </c>
      <c r="L48" s="26">
        <f t="shared" si="33"/>
        <v>2211</v>
      </c>
      <c r="M48" s="126">
        <v>0</v>
      </c>
      <c r="N48" s="126">
        <v>530</v>
      </c>
      <c r="O48" s="126">
        <v>1237</v>
      </c>
      <c r="P48" s="126">
        <v>1765</v>
      </c>
      <c r="Q48" s="26">
        <f t="shared" si="34"/>
        <v>3532</v>
      </c>
      <c r="R48" s="126">
        <v>91</v>
      </c>
      <c r="S48" s="126">
        <v>553</v>
      </c>
      <c r="T48" s="126">
        <v>1119</v>
      </c>
      <c r="U48" s="126">
        <v>2082</v>
      </c>
      <c r="V48" s="26">
        <f t="shared" si="35"/>
        <v>3845</v>
      </c>
      <c r="W48" s="126">
        <v>0</v>
      </c>
      <c r="X48" s="126">
        <v>130</v>
      </c>
      <c r="Y48" s="126">
        <v>600</v>
      </c>
      <c r="Z48" s="125">
        <v>1824</v>
      </c>
      <c r="AA48" s="26">
        <f t="shared" si="36"/>
        <v>2554</v>
      </c>
      <c r="AB48" s="126">
        <v>0</v>
      </c>
      <c r="AC48" s="126">
        <v>191</v>
      </c>
      <c r="AD48" s="125">
        <v>410</v>
      </c>
      <c r="AE48" s="125">
        <v>362</v>
      </c>
      <c r="AF48" s="26">
        <f t="shared" si="37"/>
        <v>963</v>
      </c>
      <c r="AG48" s="126">
        <v>0</v>
      </c>
      <c r="AH48" s="126">
        <v>84</v>
      </c>
      <c r="AI48" s="283">
        <v>616</v>
      </c>
      <c r="AJ48" s="126">
        <v>1615</v>
      </c>
      <c r="AK48" s="26">
        <f t="shared" si="38"/>
        <v>2315</v>
      </c>
      <c r="AL48" s="125">
        <v>0</v>
      </c>
      <c r="AM48" s="125">
        <v>385</v>
      </c>
      <c r="AN48" s="125">
        <v>384</v>
      </c>
      <c r="AO48" s="125">
        <v>0</v>
      </c>
      <c r="AP48" s="26">
        <f t="shared" si="39"/>
        <v>769</v>
      </c>
      <c r="AQ48" s="91">
        <f>+'PRODUCCION TRIMESTRE-AÑO'!D48</f>
        <v>0</v>
      </c>
      <c r="AR48" s="91">
        <f>+'PRODUCCION TRIMESTRE-AÑO'!E48</f>
        <v>0</v>
      </c>
      <c r="AS48" s="91">
        <f>+'PRODUCCION TRIMESTRE-AÑO'!F48</f>
        <v>0</v>
      </c>
      <c r="AT48" s="91">
        <f>+'PRODUCCION TRIMESTRE-AÑO'!G48</f>
        <v>0</v>
      </c>
      <c r="AU48" s="87">
        <f t="shared" si="40"/>
        <v>0</v>
      </c>
      <c r="AV48" s="123"/>
    </row>
    <row r="49" spans="2:48" x14ac:dyDescent="0.2">
      <c r="B49" s="44" t="s">
        <v>40</v>
      </c>
      <c r="C49" s="84">
        <v>34</v>
      </c>
      <c r="D49" s="85">
        <v>47</v>
      </c>
      <c r="E49" s="85">
        <v>47</v>
      </c>
      <c r="F49" s="85">
        <v>272</v>
      </c>
      <c r="G49" s="26">
        <f t="shared" si="32"/>
        <v>400</v>
      </c>
      <c r="H49" s="84">
        <v>0</v>
      </c>
      <c r="I49" s="85">
        <v>28</v>
      </c>
      <c r="J49" s="85">
        <v>173</v>
      </c>
      <c r="K49" s="85">
        <v>132</v>
      </c>
      <c r="L49" s="26">
        <f t="shared" si="33"/>
        <v>333</v>
      </c>
      <c r="M49" s="126">
        <v>0</v>
      </c>
      <c r="N49" s="126">
        <v>29</v>
      </c>
      <c r="O49" s="126">
        <v>54</v>
      </c>
      <c r="P49" s="126">
        <v>376</v>
      </c>
      <c r="Q49" s="26">
        <f t="shared" si="34"/>
        <v>459</v>
      </c>
      <c r="R49" s="126">
        <v>28</v>
      </c>
      <c r="S49" s="126">
        <v>37</v>
      </c>
      <c r="T49" s="126">
        <v>147</v>
      </c>
      <c r="U49" s="126">
        <v>79</v>
      </c>
      <c r="V49" s="26">
        <f t="shared" si="35"/>
        <v>291</v>
      </c>
      <c r="W49" s="126">
        <v>0</v>
      </c>
      <c r="X49" s="126">
        <v>75</v>
      </c>
      <c r="Y49" s="126">
        <v>430</v>
      </c>
      <c r="Z49" s="126">
        <v>305</v>
      </c>
      <c r="AA49" s="26">
        <f t="shared" si="36"/>
        <v>810</v>
      </c>
      <c r="AB49" s="126">
        <v>0</v>
      </c>
      <c r="AC49" s="126">
        <v>12</v>
      </c>
      <c r="AD49" s="126">
        <v>31</v>
      </c>
      <c r="AE49" s="126">
        <v>49</v>
      </c>
      <c r="AF49" s="26">
        <f t="shared" si="37"/>
        <v>92</v>
      </c>
      <c r="AG49" s="126">
        <v>0</v>
      </c>
      <c r="AH49" s="126">
        <v>711</v>
      </c>
      <c r="AI49" s="283">
        <v>71</v>
      </c>
      <c r="AJ49" s="126">
        <v>52</v>
      </c>
      <c r="AK49" s="26">
        <f t="shared" si="38"/>
        <v>834</v>
      </c>
      <c r="AL49" s="125">
        <v>0</v>
      </c>
      <c r="AM49" s="125">
        <v>21</v>
      </c>
      <c r="AN49" s="125">
        <v>106</v>
      </c>
      <c r="AO49" s="125">
        <v>0</v>
      </c>
      <c r="AP49" s="26">
        <f t="shared" si="39"/>
        <v>127</v>
      </c>
      <c r="AQ49" s="91">
        <f>+'PRODUCCION TRIMESTRE-AÑO'!D49</f>
        <v>0</v>
      </c>
      <c r="AR49" s="91">
        <f>+'PRODUCCION TRIMESTRE-AÑO'!E49</f>
        <v>0</v>
      </c>
      <c r="AS49" s="91">
        <f>+'PRODUCCION TRIMESTRE-AÑO'!F49</f>
        <v>0</v>
      </c>
      <c r="AT49" s="91">
        <f>+'PRODUCCION TRIMESTRE-AÑO'!G49</f>
        <v>0</v>
      </c>
      <c r="AU49" s="85">
        <f t="shared" si="40"/>
        <v>0</v>
      </c>
      <c r="AV49" s="123"/>
    </row>
    <row r="50" spans="2:48" ht="13.5" thickBot="1" x14ac:dyDescent="0.25">
      <c r="B50" s="52"/>
      <c r="C50" s="89"/>
      <c r="D50" s="90"/>
      <c r="E50" s="90"/>
      <c r="F50" s="90"/>
      <c r="G50" s="55"/>
      <c r="H50" s="89"/>
      <c r="I50" s="90"/>
      <c r="J50" s="90"/>
      <c r="K50" s="90"/>
      <c r="L50" s="55"/>
      <c r="M50" s="89"/>
      <c r="N50" s="90"/>
      <c r="O50" s="90"/>
      <c r="P50" s="90"/>
      <c r="Q50" s="55"/>
      <c r="R50" s="89"/>
      <c r="S50" s="90"/>
      <c r="T50" s="90"/>
      <c r="U50" s="90"/>
      <c r="V50" s="55"/>
      <c r="W50" s="89"/>
      <c r="X50" s="90"/>
      <c r="Y50" s="90"/>
      <c r="Z50" s="90"/>
      <c r="AA50" s="55"/>
      <c r="AB50" s="89"/>
      <c r="AC50" s="90"/>
      <c r="AD50" s="90"/>
      <c r="AE50" s="90"/>
      <c r="AF50" s="55"/>
      <c r="AG50" s="89"/>
      <c r="AH50" s="90"/>
      <c r="AI50" s="90"/>
      <c r="AJ50" s="90"/>
      <c r="AK50" s="55"/>
      <c r="AL50" s="125">
        <v>0</v>
      </c>
      <c r="AM50" s="125">
        <v>0</v>
      </c>
      <c r="AN50" s="125">
        <v>0</v>
      </c>
      <c r="AO50" s="125">
        <v>0</v>
      </c>
      <c r="AP50" s="55"/>
      <c r="AQ50" s="91">
        <f>+'PRODUCCION TRIMESTRE-AÑO'!D50</f>
        <v>0</v>
      </c>
      <c r="AR50" s="91">
        <f>+'PRODUCCION TRIMESTRE-AÑO'!E50</f>
        <v>0</v>
      </c>
      <c r="AS50" s="91">
        <f>+'PRODUCCION TRIMESTRE-AÑO'!F50</f>
        <v>0</v>
      </c>
      <c r="AT50" s="91">
        <f>+'PRODUCCION TRIMESTRE-AÑO'!G50</f>
        <v>0</v>
      </c>
      <c r="AU50" s="90"/>
      <c r="AV50" s="124"/>
    </row>
    <row r="99" spans="2:94" ht="13.5" thickBot="1" x14ac:dyDescent="0.25"/>
    <row r="100" spans="2:94" ht="15.75" customHeight="1" thickBot="1" x14ac:dyDescent="0.25">
      <c r="C100" s="298" t="s">
        <v>473</v>
      </c>
      <c r="D100" s="299"/>
      <c r="E100" s="299"/>
      <c r="F100" s="299"/>
      <c r="G100" s="298" t="s">
        <v>474</v>
      </c>
      <c r="H100" s="299"/>
      <c r="I100" s="299"/>
      <c r="J100" s="299"/>
      <c r="K100" s="298" t="s">
        <v>475</v>
      </c>
      <c r="L100" s="299"/>
      <c r="M100" s="299"/>
      <c r="N100" s="299"/>
      <c r="O100" s="298" t="s">
        <v>476</v>
      </c>
      <c r="P100" s="299"/>
      <c r="Q100" s="299"/>
      <c r="R100" s="299"/>
      <c r="S100" s="298" t="s">
        <v>477</v>
      </c>
      <c r="T100" s="299"/>
      <c r="U100" s="299"/>
      <c r="V100" s="299"/>
      <c r="W100" s="298" t="s">
        <v>478</v>
      </c>
      <c r="X100" s="299"/>
      <c r="Y100" s="299"/>
      <c r="Z100" s="299"/>
      <c r="AA100" s="298" t="s">
        <v>479</v>
      </c>
      <c r="AB100" s="299"/>
      <c r="AC100" s="299"/>
      <c r="AD100" s="299"/>
      <c r="AE100" s="298" t="s">
        <v>492</v>
      </c>
      <c r="AF100" s="299"/>
      <c r="AG100" s="299"/>
      <c r="AH100" s="299"/>
      <c r="AI100" s="298" t="s">
        <v>523</v>
      </c>
      <c r="AJ100" s="299"/>
      <c r="AK100" s="299"/>
      <c r="AL100" s="299"/>
      <c r="AX100" s="298" t="s">
        <v>492</v>
      </c>
      <c r="AY100" s="299"/>
      <c r="AZ100" s="299"/>
      <c r="BA100" s="299"/>
      <c r="BB100" s="300"/>
      <c r="BC100" s="298" t="s">
        <v>523</v>
      </c>
      <c r="BD100" s="299"/>
      <c r="BE100" s="299"/>
      <c r="BF100" s="299"/>
      <c r="BG100" s="300"/>
      <c r="BH100" s="298" t="s">
        <v>534</v>
      </c>
      <c r="BI100" s="299"/>
      <c r="BJ100" s="299"/>
      <c r="BK100" s="299"/>
      <c r="BL100" s="300"/>
      <c r="BM100" s="298" t="s">
        <v>535</v>
      </c>
      <c r="BN100" s="299"/>
      <c r="BO100" s="299"/>
      <c r="BP100" s="299"/>
      <c r="BQ100" s="300"/>
      <c r="BR100" s="298" t="s">
        <v>536</v>
      </c>
      <c r="BS100" s="299"/>
      <c r="BT100" s="299"/>
      <c r="BU100" s="299"/>
      <c r="BV100" s="300"/>
      <c r="BW100" s="298" t="s">
        <v>537</v>
      </c>
      <c r="BX100" s="299"/>
      <c r="BY100" s="299"/>
      <c r="BZ100" s="299"/>
      <c r="CA100" s="300"/>
      <c r="CB100" s="298" t="s">
        <v>538</v>
      </c>
      <c r="CC100" s="299"/>
      <c r="CD100" s="299"/>
      <c r="CE100" s="299"/>
      <c r="CF100" s="300"/>
      <c r="CG100" s="298" t="s">
        <v>539</v>
      </c>
      <c r="CH100" s="299"/>
      <c r="CI100" s="299"/>
      <c r="CJ100" s="299"/>
      <c r="CK100" s="300"/>
      <c r="CL100" s="298" t="s">
        <v>540</v>
      </c>
      <c r="CM100" s="299"/>
      <c r="CN100" s="299"/>
      <c r="CO100" s="299"/>
      <c r="CP100" s="300"/>
    </row>
    <row r="101" spans="2:94" ht="15.75" customHeight="1" thickBot="1" x14ac:dyDescent="0.25">
      <c r="B101" s="14" t="s">
        <v>41</v>
      </c>
      <c r="C101" s="15" t="s">
        <v>43</v>
      </c>
      <c r="D101" s="16" t="s">
        <v>44</v>
      </c>
      <c r="E101" s="16" t="s">
        <v>45</v>
      </c>
      <c r="F101" s="16" t="s">
        <v>46</v>
      </c>
      <c r="G101" s="15" t="s">
        <v>43</v>
      </c>
      <c r="H101" s="16" t="s">
        <v>44</v>
      </c>
      <c r="I101" s="16" t="s">
        <v>45</v>
      </c>
      <c r="J101" s="16" t="s">
        <v>46</v>
      </c>
      <c r="K101" s="15" t="s">
        <v>43</v>
      </c>
      <c r="L101" s="16" t="s">
        <v>44</v>
      </c>
      <c r="M101" s="16" t="s">
        <v>45</v>
      </c>
      <c r="N101" s="16" t="s">
        <v>46</v>
      </c>
      <c r="O101" s="15" t="s">
        <v>43</v>
      </c>
      <c r="P101" s="16" t="s">
        <v>44</v>
      </c>
      <c r="Q101" s="16" t="s">
        <v>45</v>
      </c>
      <c r="R101" s="16" t="s">
        <v>46</v>
      </c>
      <c r="S101" s="15" t="s">
        <v>43</v>
      </c>
      <c r="T101" s="16" t="s">
        <v>44</v>
      </c>
      <c r="U101" s="16" t="s">
        <v>45</v>
      </c>
      <c r="V101" s="16" t="s">
        <v>46</v>
      </c>
      <c r="W101" s="15" t="s">
        <v>43</v>
      </c>
      <c r="X101" s="16" t="s">
        <v>44</v>
      </c>
      <c r="Y101" s="16" t="s">
        <v>45</v>
      </c>
      <c r="Z101" s="16" t="s">
        <v>46</v>
      </c>
      <c r="AA101" s="15" t="s">
        <v>43</v>
      </c>
      <c r="AB101" s="16" t="s">
        <v>44</v>
      </c>
      <c r="AC101" s="16" t="s">
        <v>45</v>
      </c>
      <c r="AD101" s="16" t="s">
        <v>46</v>
      </c>
      <c r="AE101" s="15" t="s">
        <v>43</v>
      </c>
      <c r="AF101" s="16" t="s">
        <v>44</v>
      </c>
      <c r="AG101" s="16" t="s">
        <v>45</v>
      </c>
      <c r="AH101" s="16" t="s">
        <v>46</v>
      </c>
      <c r="AI101" s="15" t="s">
        <v>43</v>
      </c>
      <c r="AJ101" s="16" t="s">
        <v>44</v>
      </c>
      <c r="AK101" s="16" t="s">
        <v>45</v>
      </c>
      <c r="AL101" s="16" t="s">
        <v>46</v>
      </c>
      <c r="AW101" s="19" t="s">
        <v>41</v>
      </c>
      <c r="AX101" s="14" t="s">
        <v>43</v>
      </c>
      <c r="AY101" s="18" t="s">
        <v>44</v>
      </c>
      <c r="AZ101" s="18" t="s">
        <v>45</v>
      </c>
      <c r="BA101" s="18" t="s">
        <v>46</v>
      </c>
      <c r="BB101" s="14" t="s">
        <v>43</v>
      </c>
      <c r="BC101" s="18" t="s">
        <v>44</v>
      </c>
      <c r="BD101" s="18" t="s">
        <v>45</v>
      </c>
      <c r="BE101" s="18" t="s">
        <v>46</v>
      </c>
      <c r="BF101" s="14" t="s">
        <v>43</v>
      </c>
      <c r="BG101" s="18" t="s">
        <v>44</v>
      </c>
      <c r="BH101" s="18" t="s">
        <v>45</v>
      </c>
      <c r="BI101" s="18" t="s">
        <v>46</v>
      </c>
      <c r="BJ101" s="14" t="s">
        <v>43</v>
      </c>
      <c r="BK101" s="18" t="s">
        <v>44</v>
      </c>
      <c r="BL101" s="18" t="s">
        <v>45</v>
      </c>
      <c r="BM101" s="18" t="s">
        <v>46</v>
      </c>
      <c r="BN101" s="14" t="s">
        <v>43</v>
      </c>
      <c r="BO101" s="18" t="s">
        <v>44</v>
      </c>
      <c r="BP101" s="18" t="s">
        <v>45</v>
      </c>
      <c r="BQ101" s="18" t="s">
        <v>46</v>
      </c>
      <c r="BR101" s="14" t="s">
        <v>43</v>
      </c>
      <c r="BS101" s="18" t="s">
        <v>44</v>
      </c>
      <c r="BT101" s="18" t="s">
        <v>45</v>
      </c>
      <c r="BU101" s="18" t="s">
        <v>46</v>
      </c>
      <c r="BV101" s="14" t="s">
        <v>43</v>
      </c>
      <c r="BW101" s="18" t="s">
        <v>44</v>
      </c>
      <c r="BX101" s="18" t="s">
        <v>45</v>
      </c>
      <c r="BY101" s="18" t="s">
        <v>46</v>
      </c>
      <c r="BZ101" s="14" t="s">
        <v>43</v>
      </c>
      <c r="CA101" s="18" t="s">
        <v>44</v>
      </c>
      <c r="CB101" s="18" t="s">
        <v>45</v>
      </c>
      <c r="CC101" s="18" t="s">
        <v>46</v>
      </c>
      <c r="CD101" s="14" t="s">
        <v>43</v>
      </c>
      <c r="CE101" s="18" t="s">
        <v>44</v>
      </c>
      <c r="CF101" s="18" t="s">
        <v>45</v>
      </c>
      <c r="CG101" s="18" t="s">
        <v>46</v>
      </c>
    </row>
    <row r="102" spans="2:94" x14ac:dyDescent="0.2">
      <c r="B102" s="20" t="s">
        <v>1</v>
      </c>
      <c r="C102" s="21">
        <f>+C4</f>
        <v>2066</v>
      </c>
      <c r="D102" s="21">
        <f t="shared" ref="D102:F102" si="436">+D4</f>
        <v>2326</v>
      </c>
      <c r="E102" s="21">
        <f t="shared" si="436"/>
        <v>2551</v>
      </c>
      <c r="F102" s="21">
        <f t="shared" si="436"/>
        <v>2581</v>
      </c>
      <c r="G102" s="21">
        <f>+H4</f>
        <v>1987</v>
      </c>
      <c r="H102" s="21">
        <f t="shared" ref="H102:J102" si="437">+I4</f>
        <v>2933</v>
      </c>
      <c r="I102" s="21">
        <f t="shared" si="437"/>
        <v>2258</v>
      </c>
      <c r="J102" s="21">
        <f t="shared" si="437"/>
        <v>2306</v>
      </c>
      <c r="K102" s="21">
        <f>+M4</f>
        <v>2053</v>
      </c>
      <c r="L102" s="21">
        <f t="shared" ref="L102:N102" si="438">+N4</f>
        <v>2302</v>
      </c>
      <c r="M102" s="21">
        <f t="shared" si="438"/>
        <v>2981</v>
      </c>
      <c r="N102" s="21">
        <f t="shared" si="438"/>
        <v>2391</v>
      </c>
      <c r="O102" s="21">
        <f>+R4</f>
        <v>1791</v>
      </c>
      <c r="P102" s="21">
        <f t="shared" ref="P102:R102" si="439">+S4</f>
        <v>2332</v>
      </c>
      <c r="Q102" s="21">
        <f t="shared" si="439"/>
        <v>2597</v>
      </c>
      <c r="R102" s="21">
        <f t="shared" si="439"/>
        <v>2469</v>
      </c>
      <c r="S102" s="21">
        <f>+W4</f>
        <v>1999</v>
      </c>
      <c r="T102" s="21">
        <f t="shared" ref="T102:V102" si="440">+X4</f>
        <v>2474</v>
      </c>
      <c r="U102" s="21">
        <f t="shared" si="440"/>
        <v>2559</v>
      </c>
      <c r="V102" s="21">
        <f t="shared" si="440"/>
        <v>2601</v>
      </c>
      <c r="W102" s="21">
        <f>+AB4</f>
        <v>2008</v>
      </c>
      <c r="X102" s="21">
        <f t="shared" ref="X102:Z102" si="441">+AC4</f>
        <v>1102</v>
      </c>
      <c r="Y102" s="21">
        <f t="shared" si="441"/>
        <v>2920</v>
      </c>
      <c r="Z102" s="21">
        <f t="shared" si="441"/>
        <v>1870</v>
      </c>
      <c r="AA102" s="21">
        <f>+AG4</f>
        <v>1307</v>
      </c>
      <c r="AB102" s="21">
        <f t="shared" ref="AB102:AD102" si="442">+AH4</f>
        <v>8433</v>
      </c>
      <c r="AC102" s="21">
        <f t="shared" si="442"/>
        <v>2861</v>
      </c>
      <c r="AD102" s="21">
        <f t="shared" si="442"/>
        <v>13569</v>
      </c>
      <c r="AE102" s="21">
        <f>+AL4</f>
        <v>3910</v>
      </c>
      <c r="AF102" s="21">
        <f t="shared" ref="AF102:AH117" si="443">+AM4</f>
        <v>2864</v>
      </c>
      <c r="AG102" s="21">
        <f t="shared" si="443"/>
        <v>4261</v>
      </c>
      <c r="AH102" s="21">
        <f t="shared" si="443"/>
        <v>0</v>
      </c>
      <c r="AI102" s="21">
        <f t="shared" ref="AI102:AI147" si="444">+AQ4</f>
        <v>0</v>
      </c>
      <c r="AJ102" s="21">
        <f t="shared" ref="AJ102:AL102" si="445">+AR4</f>
        <v>0</v>
      </c>
      <c r="AK102" s="21">
        <f t="shared" si="445"/>
        <v>0</v>
      </c>
      <c r="AL102" s="21">
        <f t="shared" si="445"/>
        <v>0</v>
      </c>
      <c r="AW102" s="94" t="s">
        <v>2</v>
      </c>
      <c r="AX102" s="24">
        <f t="shared" ref="AX102" si="446">+C102+C103+C104+C105</f>
        <v>4988</v>
      </c>
      <c r="AY102" s="24">
        <f t="shared" ref="AY102" si="447">+D102+D103+D104+D105</f>
        <v>5204</v>
      </c>
      <c r="AZ102" s="24">
        <f t="shared" ref="AZ102" si="448">+E102+E103+E104+E105</f>
        <v>5208</v>
      </c>
      <c r="BA102" s="24">
        <f t="shared" ref="BA102" si="449">+F102+F103+F104+F105</f>
        <v>5872</v>
      </c>
      <c r="BB102" s="24">
        <f t="shared" ref="BB102" si="450">+G102+G103+G104+G105</f>
        <v>4419</v>
      </c>
      <c r="BC102" s="24">
        <f t="shared" ref="BC102" si="451">+H102+H103+H104+H105</f>
        <v>5947</v>
      </c>
      <c r="BD102" s="24">
        <f t="shared" ref="BD102" si="452">+I102+I103+I104+I105</f>
        <v>5221</v>
      </c>
      <c r="BE102" s="24">
        <f t="shared" ref="BE102" si="453">+J102+J103+J104+J105</f>
        <v>5596</v>
      </c>
      <c r="BF102" s="24">
        <f t="shared" ref="BF102" si="454">+K102+K103+K104+K105</f>
        <v>4051</v>
      </c>
      <c r="BG102" s="24">
        <f t="shared" ref="BG102" si="455">+L102+L103+L104+L105</f>
        <v>4699</v>
      </c>
      <c r="BH102" s="24">
        <f t="shared" ref="BH102" si="456">+M102+M103+M104+M105</f>
        <v>5298</v>
      </c>
      <c r="BI102" s="24">
        <f t="shared" ref="BI102" si="457">+N102+N103+N104+N105</f>
        <v>7396</v>
      </c>
      <c r="BJ102" s="24">
        <f t="shared" ref="BJ102" si="458">+O102+O103+O104+O105</f>
        <v>3935</v>
      </c>
      <c r="BK102" s="24">
        <f t="shared" ref="BK102" si="459">+P102+P103+P104+P105</f>
        <v>4943</v>
      </c>
      <c r="BL102" s="24">
        <f t="shared" ref="BL102" si="460">+Q102+Q103+Q104+Q105</f>
        <v>5638</v>
      </c>
      <c r="BM102" s="24">
        <f t="shared" ref="BM102" si="461">+R102+R103+R104+R105</f>
        <v>8086</v>
      </c>
      <c r="BN102" s="24">
        <f t="shared" ref="BN102" si="462">+S102+S103+S104+S105</f>
        <v>4297</v>
      </c>
      <c r="BO102" s="24">
        <f t="shared" ref="BO102" si="463">+T102+T103+T104+T105</f>
        <v>4806</v>
      </c>
      <c r="BP102" s="24">
        <f t="shared" ref="BP102" si="464">+U102+U103+U104+U105</f>
        <v>4863</v>
      </c>
      <c r="BQ102" s="24">
        <f t="shared" ref="BQ102" si="465">+V102+V103+V104+V105</f>
        <v>4679</v>
      </c>
      <c r="BR102" s="24">
        <f t="shared" ref="BR102" si="466">+W102+W103+W104+W105</f>
        <v>4212</v>
      </c>
      <c r="BS102" s="24">
        <f t="shared" ref="BS102" si="467">+X102+X103+X104+X105</f>
        <v>4180</v>
      </c>
      <c r="BT102" s="24">
        <f t="shared" ref="BT102" si="468">+Y102+Y103+Y104+Y105</f>
        <v>9489</v>
      </c>
      <c r="BU102" s="24">
        <f t="shared" ref="BU102" si="469">+Z102+Z103+Z104+Z105</f>
        <v>4795</v>
      </c>
      <c r="BV102" s="24">
        <f t="shared" ref="BV102" si="470">+AA102+AA103+AA104+AA105</f>
        <v>3690</v>
      </c>
      <c r="BW102" s="24">
        <f t="shared" ref="BW102" si="471">+AB102+AB103+AB104+AB105</f>
        <v>11407</v>
      </c>
      <c r="BX102" s="24">
        <f t="shared" ref="BX102" si="472">+AC102+AC103+AC104+AC105</f>
        <v>4711</v>
      </c>
      <c r="BY102" s="24">
        <f t="shared" ref="BY102" si="473">+AD102+AD103+AD104+AD105</f>
        <v>14449</v>
      </c>
      <c r="BZ102" s="24">
        <f t="shared" ref="BZ102" si="474">+AE102+AE103+AE104+AE105</f>
        <v>5260</v>
      </c>
      <c r="CA102" s="24">
        <f t="shared" ref="CA102" si="475">+AF102+AF103+AF104+AF105</f>
        <v>3802</v>
      </c>
      <c r="CB102" s="24">
        <f t="shared" ref="CB102" si="476">+AG102+AG103+AG104+AG105</f>
        <v>5668</v>
      </c>
      <c r="CC102" s="24">
        <f t="shared" ref="CC102" si="477">+AH102+AH103+AH104+AH105</f>
        <v>0</v>
      </c>
      <c r="CD102" s="24">
        <f t="shared" ref="CD102" si="478">+AI102+AI103+AI104+AI105</f>
        <v>0</v>
      </c>
      <c r="CE102" s="24">
        <f t="shared" ref="CE102" si="479">+AJ102+AJ103+AJ104+AJ105</f>
        <v>0</v>
      </c>
      <c r="CF102" s="24">
        <f t="shared" ref="CF102" si="480">+AK102+AK103+AK104+AK105</f>
        <v>0</v>
      </c>
      <c r="CG102" s="24">
        <f t="shared" ref="CG102" si="481">+AL102+AL103+AL104+AL105</f>
        <v>0</v>
      </c>
    </row>
    <row r="103" spans="2:94" x14ac:dyDescent="0.2">
      <c r="B103" s="27" t="s">
        <v>3</v>
      </c>
      <c r="C103" s="24">
        <f t="shared" ref="C103:F103" si="482">+C5</f>
        <v>748</v>
      </c>
      <c r="D103" s="25">
        <f t="shared" si="482"/>
        <v>1130</v>
      </c>
      <c r="E103" s="25">
        <f t="shared" si="482"/>
        <v>846</v>
      </c>
      <c r="F103" s="25">
        <f t="shared" si="482"/>
        <v>1355</v>
      </c>
      <c r="G103" s="24">
        <f t="shared" ref="G103:J103" si="483">+H5</f>
        <v>740</v>
      </c>
      <c r="H103" s="25">
        <f t="shared" si="483"/>
        <v>956</v>
      </c>
      <c r="I103" s="25">
        <f t="shared" si="483"/>
        <v>793</v>
      </c>
      <c r="J103" s="25">
        <f t="shared" si="483"/>
        <v>1022</v>
      </c>
      <c r="K103" s="24">
        <f t="shared" ref="K103:K147" si="484">+M5</f>
        <v>732</v>
      </c>
      <c r="L103" s="25">
        <f t="shared" ref="L103:L147" si="485">+N5</f>
        <v>1042</v>
      </c>
      <c r="M103" s="25">
        <f t="shared" ref="M103:M147" si="486">+O5</f>
        <v>1061</v>
      </c>
      <c r="N103" s="25">
        <f t="shared" ref="N103:N147" si="487">+P5</f>
        <v>3061</v>
      </c>
      <c r="O103" s="24">
        <f t="shared" ref="O103:O147" si="488">+R5</f>
        <v>788</v>
      </c>
      <c r="P103" s="25">
        <f t="shared" ref="P103:P147" si="489">+S5</f>
        <v>1028</v>
      </c>
      <c r="Q103" s="25">
        <f t="shared" ref="Q103:Q147" si="490">+T5</f>
        <v>1278</v>
      </c>
      <c r="R103" s="25">
        <f t="shared" ref="R103:R147" si="491">+U5</f>
        <v>2780</v>
      </c>
      <c r="S103" s="24">
        <f t="shared" ref="S103:S147" si="492">+W5</f>
        <v>932</v>
      </c>
      <c r="T103" s="25">
        <f t="shared" ref="T103:T147" si="493">+X5</f>
        <v>892</v>
      </c>
      <c r="U103" s="25">
        <f t="shared" ref="U103:U147" si="494">+Y5</f>
        <v>988</v>
      </c>
      <c r="V103" s="25">
        <f t="shared" ref="V103:V147" si="495">+Z5</f>
        <v>933</v>
      </c>
      <c r="W103" s="24">
        <f t="shared" ref="W103:W147" si="496">+AB5</f>
        <v>992</v>
      </c>
      <c r="X103" s="25">
        <f t="shared" ref="X103:X147" si="497">+AC5</f>
        <v>242</v>
      </c>
      <c r="Y103" s="25">
        <f t="shared" ref="Y103:Y147" si="498">+AD5</f>
        <v>112</v>
      </c>
      <c r="Z103" s="25">
        <f t="shared" ref="Z103:Z147" si="499">+AE5</f>
        <v>1418</v>
      </c>
      <c r="AA103" s="24">
        <f t="shared" ref="AA103:AA147" si="500">+AG5</f>
        <v>389</v>
      </c>
      <c r="AB103" s="25">
        <f t="shared" ref="AB103:AB147" si="501">+AH5</f>
        <v>477</v>
      </c>
      <c r="AC103" s="25">
        <f t="shared" ref="AC103:AC147" si="502">+AI5</f>
        <v>616</v>
      </c>
      <c r="AD103" s="25">
        <f t="shared" ref="AD103:AD147" si="503">+AJ5</f>
        <v>346</v>
      </c>
      <c r="AE103" s="24">
        <f t="shared" ref="AE103:AE147" si="504">+AL5</f>
        <v>270</v>
      </c>
      <c r="AF103" s="25">
        <f t="shared" si="443"/>
        <v>506</v>
      </c>
      <c r="AG103" s="25">
        <f t="shared" si="443"/>
        <v>359</v>
      </c>
      <c r="AH103" s="25">
        <f t="shared" si="443"/>
        <v>0</v>
      </c>
      <c r="AI103" s="24">
        <f t="shared" si="444"/>
        <v>0</v>
      </c>
      <c r="AJ103" s="24">
        <f t="shared" ref="AJ103:AL103" si="505">+AR5</f>
        <v>0</v>
      </c>
      <c r="AK103" s="24">
        <f t="shared" si="505"/>
        <v>0</v>
      </c>
      <c r="AL103" s="24">
        <f t="shared" si="505"/>
        <v>0</v>
      </c>
      <c r="AW103" s="95" t="s">
        <v>4</v>
      </c>
      <c r="AX103" s="24">
        <f t="shared" ref="AX103" si="506">+C106</f>
        <v>9063</v>
      </c>
      <c r="AY103" s="24">
        <f t="shared" ref="AY103" si="507">+D106</f>
        <v>9520</v>
      </c>
      <c r="AZ103" s="24">
        <f t="shared" ref="AZ103" si="508">+E106</f>
        <v>9480</v>
      </c>
      <c r="BA103" s="24">
        <f t="shared" ref="BA103" si="509">+F106</f>
        <v>9284</v>
      </c>
      <c r="BB103" s="24">
        <f t="shared" ref="BB103" si="510">+G106</f>
        <v>8574</v>
      </c>
      <c r="BC103" s="24">
        <f t="shared" ref="BC103" si="511">+H106</f>
        <v>8342</v>
      </c>
      <c r="BD103" s="24">
        <f t="shared" ref="BD103" si="512">+I106</f>
        <v>7881</v>
      </c>
      <c r="BE103" s="24">
        <f t="shared" ref="BE103" si="513">+J106</f>
        <v>8948</v>
      </c>
      <c r="BF103" s="24">
        <f t="shared" ref="BF103" si="514">+K106</f>
        <v>9318</v>
      </c>
      <c r="BG103" s="24">
        <f t="shared" ref="BG103" si="515">+L106</f>
        <v>7943</v>
      </c>
      <c r="BH103" s="24">
        <f t="shared" ref="BH103" si="516">+M106</f>
        <v>9843</v>
      </c>
      <c r="BI103" s="24">
        <f t="shared" ref="BI103" si="517">+N106</f>
        <v>9341</v>
      </c>
      <c r="BJ103" s="24">
        <f t="shared" ref="BJ103" si="518">+O106</f>
        <v>11105</v>
      </c>
      <c r="BK103" s="24">
        <f t="shared" ref="BK103" si="519">+P106</f>
        <v>8236</v>
      </c>
      <c r="BL103" s="24">
        <f t="shared" ref="BL103" si="520">+Q106</f>
        <v>11482</v>
      </c>
      <c r="BM103" s="24">
        <f t="shared" ref="BM103" si="521">+R106</f>
        <v>11565</v>
      </c>
      <c r="BN103" s="24">
        <f t="shared" ref="BN103" si="522">+S106</f>
        <v>11057</v>
      </c>
      <c r="BO103" s="24">
        <f t="shared" ref="BO103" si="523">+T106</f>
        <v>10057</v>
      </c>
      <c r="BP103" s="24">
        <f t="shared" ref="BP103" si="524">+U106</f>
        <v>11870</v>
      </c>
      <c r="BQ103" s="24">
        <f t="shared" ref="BQ103" si="525">+V106</f>
        <v>10920</v>
      </c>
      <c r="BR103" s="24">
        <f t="shared" ref="BR103" si="526">+W106</f>
        <v>8949</v>
      </c>
      <c r="BS103" s="24">
        <f t="shared" ref="BS103" si="527">+X106</f>
        <v>3034</v>
      </c>
      <c r="BT103" s="24">
        <f t="shared" ref="BT103" si="528">+Y106</f>
        <v>6072</v>
      </c>
      <c r="BU103" s="24">
        <f t="shared" ref="BU103" si="529">+Z106</f>
        <v>5764</v>
      </c>
      <c r="BV103" s="24">
        <f t="shared" ref="BV103" si="530">+AA106</f>
        <v>6186</v>
      </c>
      <c r="BW103" s="24">
        <f t="shared" ref="BW103" si="531">+AB106</f>
        <v>7275</v>
      </c>
      <c r="BX103" s="24">
        <f t="shared" ref="BX103" si="532">+AC106</f>
        <v>7277</v>
      </c>
      <c r="BY103" s="24">
        <f t="shared" ref="BY103" si="533">+AD106</f>
        <v>5062</v>
      </c>
      <c r="BZ103" s="24">
        <f t="shared" ref="BZ103" si="534">+AE106</f>
        <v>8582</v>
      </c>
      <c r="CA103" s="24">
        <f t="shared" ref="CA103" si="535">+AF106</f>
        <v>9910</v>
      </c>
      <c r="CB103" s="24">
        <f t="shared" ref="CB103" si="536">+AG106</f>
        <v>10881</v>
      </c>
      <c r="CC103" s="24">
        <f t="shared" ref="CC103" si="537">+AH106</f>
        <v>0</v>
      </c>
      <c r="CD103" s="24">
        <f t="shared" ref="CD103" si="538">+AI106</f>
        <v>0</v>
      </c>
      <c r="CE103" s="24">
        <f t="shared" ref="CE103" si="539">+AJ106</f>
        <v>0</v>
      </c>
      <c r="CF103" s="24">
        <f t="shared" ref="CF103" si="540">+AK106</f>
        <v>0</v>
      </c>
      <c r="CG103" s="24">
        <f t="shared" ref="CG103" si="541">+AL106</f>
        <v>0</v>
      </c>
    </row>
    <row r="104" spans="2:94" ht="25.5" x14ac:dyDescent="0.2">
      <c r="B104" s="27" t="s">
        <v>5</v>
      </c>
      <c r="C104" s="24">
        <f t="shared" ref="C104:F104" si="542">+C6</f>
        <v>1550</v>
      </c>
      <c r="D104" s="25">
        <f t="shared" si="542"/>
        <v>1165</v>
      </c>
      <c r="E104" s="25">
        <f t="shared" si="542"/>
        <v>1262</v>
      </c>
      <c r="F104" s="25">
        <f t="shared" si="542"/>
        <v>1322</v>
      </c>
      <c r="G104" s="24">
        <f t="shared" ref="G104:J104" si="543">+H6</f>
        <v>1369</v>
      </c>
      <c r="H104" s="25">
        <f t="shared" si="543"/>
        <v>1677</v>
      </c>
      <c r="I104" s="25">
        <f t="shared" si="543"/>
        <v>1762</v>
      </c>
      <c r="J104" s="25">
        <f t="shared" si="543"/>
        <v>1961</v>
      </c>
      <c r="K104" s="24">
        <f t="shared" si="484"/>
        <v>870</v>
      </c>
      <c r="L104" s="25">
        <f t="shared" si="485"/>
        <v>981</v>
      </c>
      <c r="M104" s="25">
        <f t="shared" si="486"/>
        <v>929</v>
      </c>
      <c r="N104" s="25">
        <f t="shared" si="487"/>
        <v>1659</v>
      </c>
      <c r="O104" s="24">
        <f t="shared" si="488"/>
        <v>890</v>
      </c>
      <c r="P104" s="25">
        <f t="shared" si="489"/>
        <v>987</v>
      </c>
      <c r="Q104" s="25">
        <f t="shared" si="490"/>
        <v>1240</v>
      </c>
      <c r="R104" s="25">
        <f t="shared" si="491"/>
        <v>2368</v>
      </c>
      <c r="S104" s="24">
        <f t="shared" si="492"/>
        <v>838</v>
      </c>
      <c r="T104" s="25">
        <f t="shared" si="493"/>
        <v>726</v>
      </c>
      <c r="U104" s="25">
        <f t="shared" si="494"/>
        <v>848</v>
      </c>
      <c r="V104" s="25">
        <f t="shared" si="495"/>
        <v>633</v>
      </c>
      <c r="W104" s="24">
        <f t="shared" si="496"/>
        <v>812</v>
      </c>
      <c r="X104" s="25">
        <f t="shared" si="497"/>
        <v>2794</v>
      </c>
      <c r="Y104" s="25">
        <f t="shared" si="498"/>
        <v>6209</v>
      </c>
      <c r="Z104" s="25">
        <f t="shared" si="499"/>
        <v>1121</v>
      </c>
      <c r="AA104" s="24">
        <f t="shared" si="500"/>
        <v>1545</v>
      </c>
      <c r="AB104" s="25">
        <f t="shared" si="501"/>
        <v>2023</v>
      </c>
      <c r="AC104" s="25">
        <f t="shared" si="502"/>
        <v>756</v>
      </c>
      <c r="AD104" s="25">
        <f t="shared" si="503"/>
        <v>270</v>
      </c>
      <c r="AE104" s="24">
        <f t="shared" si="504"/>
        <v>528</v>
      </c>
      <c r="AF104" s="25">
        <f t="shared" si="443"/>
        <v>374</v>
      </c>
      <c r="AG104" s="25">
        <f t="shared" si="443"/>
        <v>451</v>
      </c>
      <c r="AH104" s="25">
        <f t="shared" si="443"/>
        <v>0</v>
      </c>
      <c r="AI104" s="24">
        <f t="shared" si="444"/>
        <v>0</v>
      </c>
      <c r="AJ104" s="24">
        <f t="shared" ref="AJ104:AL104" si="544">+AR6</f>
        <v>0</v>
      </c>
      <c r="AK104" s="24">
        <f t="shared" si="544"/>
        <v>0</v>
      </c>
      <c r="AL104" s="24">
        <f t="shared" si="544"/>
        <v>0</v>
      </c>
      <c r="AW104" s="96" t="s">
        <v>6</v>
      </c>
      <c r="AX104" s="24">
        <f t="shared" ref="AX104" si="545">+C108</f>
        <v>5926</v>
      </c>
      <c r="AY104" s="24">
        <f t="shared" ref="AY104" si="546">+D108</f>
        <v>5830</v>
      </c>
      <c r="AZ104" s="24">
        <f t="shared" ref="AZ104" si="547">+E108</f>
        <v>5402</v>
      </c>
      <c r="BA104" s="24">
        <f t="shared" ref="BA104" si="548">+F108</f>
        <v>5075</v>
      </c>
      <c r="BB104" s="24">
        <f t="shared" ref="BB104" si="549">+G108</f>
        <v>3687</v>
      </c>
      <c r="BC104" s="24">
        <f t="shared" ref="BC104" si="550">+H108</f>
        <v>3292</v>
      </c>
      <c r="BD104" s="24">
        <f t="shared" ref="BD104" si="551">+I108</f>
        <v>4135</v>
      </c>
      <c r="BE104" s="24">
        <f t="shared" ref="BE104" si="552">+J108</f>
        <v>4096</v>
      </c>
      <c r="BF104" s="24">
        <f t="shared" ref="BF104" si="553">+K108</f>
        <v>5410</v>
      </c>
      <c r="BG104" s="24">
        <f t="shared" ref="BG104" si="554">+L108</f>
        <v>6627</v>
      </c>
      <c r="BH104" s="24">
        <f t="shared" ref="BH104" si="555">+M108</f>
        <v>4729</v>
      </c>
      <c r="BI104" s="24">
        <f t="shared" ref="BI104" si="556">+N108</f>
        <v>4991</v>
      </c>
      <c r="BJ104" s="24">
        <f t="shared" ref="BJ104" si="557">+O108</f>
        <v>5325</v>
      </c>
      <c r="BK104" s="24">
        <f t="shared" ref="BK104" si="558">+P108</f>
        <v>6276</v>
      </c>
      <c r="BL104" s="24">
        <f t="shared" ref="BL104" si="559">+Q108</f>
        <v>6209</v>
      </c>
      <c r="BM104" s="24">
        <f t="shared" ref="BM104" si="560">+R108</f>
        <v>5922</v>
      </c>
      <c r="BN104" s="24">
        <f t="shared" ref="BN104" si="561">+S108</f>
        <v>5684</v>
      </c>
      <c r="BO104" s="24">
        <f t="shared" ref="BO104" si="562">+T108</f>
        <v>7131</v>
      </c>
      <c r="BP104" s="24">
        <f t="shared" ref="BP104" si="563">+U108</f>
        <v>9802</v>
      </c>
      <c r="BQ104" s="24">
        <f t="shared" ref="BQ104" si="564">+V108</f>
        <v>10007</v>
      </c>
      <c r="BR104" s="24">
        <f t="shared" ref="BR104" si="565">+W108</f>
        <v>6015</v>
      </c>
      <c r="BS104" s="24">
        <f t="shared" ref="BS104" si="566">+X108</f>
        <v>888</v>
      </c>
      <c r="BT104" s="24">
        <f t="shared" ref="BT104" si="567">+Y108</f>
        <v>2940</v>
      </c>
      <c r="BU104" s="24">
        <f t="shared" ref="BU104" si="568">+Z108</f>
        <v>3728</v>
      </c>
      <c r="BV104" s="24">
        <f t="shared" ref="BV104" si="569">+AA108</f>
        <v>3902</v>
      </c>
      <c r="BW104" s="24">
        <f t="shared" ref="BW104" si="570">+AB108</f>
        <v>4342</v>
      </c>
      <c r="BX104" s="24">
        <f t="shared" ref="BX104" si="571">+AC108</f>
        <v>4808</v>
      </c>
      <c r="BY104" s="24">
        <f t="shared" ref="BY104" si="572">+AD108</f>
        <v>3890</v>
      </c>
      <c r="BZ104" s="24">
        <f t="shared" ref="BZ104" si="573">+AE108</f>
        <v>4891</v>
      </c>
      <c r="CA104" s="24">
        <f t="shared" ref="CA104" si="574">+AF108</f>
        <v>8581</v>
      </c>
      <c r="CB104" s="24">
        <f t="shared" ref="CB104" si="575">+AG108</f>
        <v>11147</v>
      </c>
      <c r="CC104" s="24">
        <f t="shared" ref="CC104" si="576">+AH108</f>
        <v>0</v>
      </c>
      <c r="CD104" s="24">
        <f t="shared" ref="CD104" si="577">+AI108</f>
        <v>0</v>
      </c>
      <c r="CE104" s="24">
        <f t="shared" ref="CE104" si="578">+AJ108</f>
        <v>0</v>
      </c>
      <c r="CF104" s="24">
        <f t="shared" ref="CF104" si="579">+AK108</f>
        <v>0</v>
      </c>
      <c r="CG104" s="24">
        <f t="shared" ref="CG104" si="580">+AL108</f>
        <v>0</v>
      </c>
    </row>
    <row r="105" spans="2:94" x14ac:dyDescent="0.2">
      <c r="B105" s="27" t="s">
        <v>7</v>
      </c>
      <c r="C105" s="24">
        <f t="shared" ref="C105:F105" si="581">+C7</f>
        <v>624</v>
      </c>
      <c r="D105" s="25">
        <f t="shared" si="581"/>
        <v>583</v>
      </c>
      <c r="E105" s="25">
        <f t="shared" si="581"/>
        <v>549</v>
      </c>
      <c r="F105" s="25">
        <f t="shared" si="581"/>
        <v>614</v>
      </c>
      <c r="G105" s="24">
        <f t="shared" ref="G105:J105" si="582">+H7</f>
        <v>323</v>
      </c>
      <c r="H105" s="25">
        <f t="shared" si="582"/>
        <v>381</v>
      </c>
      <c r="I105" s="25">
        <f t="shared" si="582"/>
        <v>408</v>
      </c>
      <c r="J105" s="25">
        <f t="shared" si="582"/>
        <v>307</v>
      </c>
      <c r="K105" s="24">
        <f t="shared" si="484"/>
        <v>396</v>
      </c>
      <c r="L105" s="25">
        <f t="shared" si="485"/>
        <v>374</v>
      </c>
      <c r="M105" s="25">
        <f t="shared" si="486"/>
        <v>327</v>
      </c>
      <c r="N105" s="25">
        <f t="shared" si="487"/>
        <v>285</v>
      </c>
      <c r="O105" s="24">
        <f t="shared" si="488"/>
        <v>466</v>
      </c>
      <c r="P105" s="25">
        <f t="shared" si="489"/>
        <v>596</v>
      </c>
      <c r="Q105" s="25">
        <f t="shared" si="490"/>
        <v>523</v>
      </c>
      <c r="R105" s="25">
        <f t="shared" si="491"/>
        <v>469</v>
      </c>
      <c r="S105" s="24">
        <f t="shared" si="492"/>
        <v>528</v>
      </c>
      <c r="T105" s="25">
        <f t="shared" si="493"/>
        <v>714</v>
      </c>
      <c r="U105" s="25">
        <f t="shared" si="494"/>
        <v>468</v>
      </c>
      <c r="V105" s="25">
        <f t="shared" si="495"/>
        <v>512</v>
      </c>
      <c r="W105" s="24">
        <f t="shared" si="496"/>
        <v>400</v>
      </c>
      <c r="X105" s="25">
        <f t="shared" si="497"/>
        <v>42</v>
      </c>
      <c r="Y105" s="25">
        <f t="shared" si="498"/>
        <v>248</v>
      </c>
      <c r="Z105" s="25">
        <f t="shared" si="499"/>
        <v>386</v>
      </c>
      <c r="AA105" s="24">
        <f t="shared" si="500"/>
        <v>449</v>
      </c>
      <c r="AB105" s="25">
        <f t="shared" si="501"/>
        <v>474</v>
      </c>
      <c r="AC105" s="25">
        <f t="shared" si="502"/>
        <v>478</v>
      </c>
      <c r="AD105" s="25">
        <f t="shared" si="503"/>
        <v>264</v>
      </c>
      <c r="AE105" s="24">
        <f t="shared" si="504"/>
        <v>552</v>
      </c>
      <c r="AF105" s="25">
        <f t="shared" si="443"/>
        <v>58</v>
      </c>
      <c r="AG105" s="25">
        <f t="shared" si="443"/>
        <v>597</v>
      </c>
      <c r="AH105" s="25">
        <f t="shared" si="443"/>
        <v>0</v>
      </c>
      <c r="AI105" s="24">
        <f t="shared" si="444"/>
        <v>0</v>
      </c>
      <c r="AJ105" s="24">
        <f t="shared" ref="AJ105:AL105" si="583">+AR7</f>
        <v>0</v>
      </c>
      <c r="AK105" s="24">
        <f t="shared" si="583"/>
        <v>0</v>
      </c>
      <c r="AL105" s="24">
        <f t="shared" si="583"/>
        <v>0</v>
      </c>
      <c r="AW105" s="97" t="s">
        <v>463</v>
      </c>
      <c r="AX105" s="24">
        <f t="shared" ref="AX105" si="584">+C110+C143+C144+C145</f>
        <v>2819</v>
      </c>
      <c r="AY105" s="24">
        <f t="shared" ref="AY105" si="585">+D110+D143+D144+D145</f>
        <v>3905</v>
      </c>
      <c r="AZ105" s="24">
        <f t="shared" ref="AZ105" si="586">+E110+E143+E144+E145</f>
        <v>3897</v>
      </c>
      <c r="BA105" s="24">
        <f t="shared" ref="BA105" si="587">+F110+F143+F144+F145</f>
        <v>3738</v>
      </c>
      <c r="BB105" s="24">
        <f t="shared" ref="BB105" si="588">+G110+G143+G144+G145</f>
        <v>2344</v>
      </c>
      <c r="BC105" s="24">
        <f t="shared" ref="BC105" si="589">+H110+H143+H144+H145</f>
        <v>2648</v>
      </c>
      <c r="BD105" s="24">
        <f t="shared" ref="BD105" si="590">+I110+I143+I144+I145</f>
        <v>3937</v>
      </c>
      <c r="BE105" s="24">
        <f t="shared" ref="BE105" si="591">+J110+J143+J144+J145</f>
        <v>5039</v>
      </c>
      <c r="BF105" s="24">
        <f t="shared" ref="BF105" si="592">+K110+K143+K144+K145</f>
        <v>3944</v>
      </c>
      <c r="BG105" s="24">
        <f t="shared" ref="BG105" si="593">+L110+L143+L144+L145</f>
        <v>5060</v>
      </c>
      <c r="BH105" s="24">
        <f t="shared" ref="BH105" si="594">+M110+M143+M144+M145</f>
        <v>4443</v>
      </c>
      <c r="BI105" s="24">
        <f t="shared" ref="BI105" si="595">+N110+N143+N144+N145</f>
        <v>4206</v>
      </c>
      <c r="BJ105" s="24">
        <f t="shared" ref="BJ105" si="596">+O110+O143+O144+O145</f>
        <v>5156</v>
      </c>
      <c r="BK105" s="24">
        <f t="shared" ref="BK105" si="597">+P110+P143+P144+P145</f>
        <v>5985</v>
      </c>
      <c r="BL105" s="24">
        <f t="shared" ref="BL105" si="598">+Q110+Q143+Q144+Q145</f>
        <v>6020</v>
      </c>
      <c r="BM105" s="24">
        <f t="shared" ref="BM105" si="599">+R110+R143+R144+R145</f>
        <v>6077</v>
      </c>
      <c r="BN105" s="24">
        <f t="shared" ref="BN105" si="600">+S110+S143+S144+S145</f>
        <v>5420</v>
      </c>
      <c r="BO105" s="24">
        <f t="shared" ref="BO105" si="601">+T110+T143+T144+T145</f>
        <v>6666</v>
      </c>
      <c r="BP105" s="24">
        <f t="shared" ref="BP105" si="602">+U110+U143+U144+U145</f>
        <v>5832</v>
      </c>
      <c r="BQ105" s="24">
        <f t="shared" ref="BQ105" si="603">+V110+V143+V144+V145</f>
        <v>5589</v>
      </c>
      <c r="BR105" s="24">
        <f t="shared" ref="BR105" si="604">+W110+W143+W144+W145</f>
        <v>4396</v>
      </c>
      <c r="BS105" s="24">
        <f t="shared" ref="BS105" si="605">+X110+X143+X144+X145</f>
        <v>1009</v>
      </c>
      <c r="BT105" s="24">
        <f t="shared" ref="BT105" si="606">+Y110+Y143+Y144+Y145</f>
        <v>3462</v>
      </c>
      <c r="BU105" s="24">
        <f t="shared" ref="BU105" si="607">+Z110+Z143+Z144+Z145</f>
        <v>0</v>
      </c>
      <c r="BV105" s="24">
        <f t="shared" ref="BV105" si="608">+AA110+AA143+AA144+AA145</f>
        <v>5239</v>
      </c>
      <c r="BW105" s="24">
        <f t="shared" ref="BW105" si="609">+AB110+AB143+AB144+AB145</f>
        <v>8453</v>
      </c>
      <c r="BX105" s="24">
        <f t="shared" ref="BX105" si="610">+AC110+AC143+AC144+AC145</f>
        <v>6621</v>
      </c>
      <c r="BY105" s="24">
        <f t="shared" ref="BY105" si="611">+AD110+AD143+AD144+AD145</f>
        <v>7131</v>
      </c>
      <c r="BZ105" s="24">
        <f t="shared" ref="BZ105" si="612">+AE110+AE143+AE144+AE145</f>
        <v>9290</v>
      </c>
      <c r="CA105" s="24">
        <f t="shared" ref="CA105" si="613">+AF110+AF143+AF144+AF145</f>
        <v>7120</v>
      </c>
      <c r="CB105" s="24">
        <f t="shared" ref="CB105" si="614">+AG110+AG143+AG144+AG145</f>
        <v>8351</v>
      </c>
      <c r="CC105" s="24">
        <f t="shared" ref="CC105" si="615">+AH110+AH143+AH144+AH145</f>
        <v>0</v>
      </c>
      <c r="CD105" s="24">
        <f t="shared" ref="CD105" si="616">+AI110+AI143+AI144+AI145</f>
        <v>0</v>
      </c>
      <c r="CE105" s="24">
        <f t="shared" ref="CE105" si="617">+AJ110+AJ143+AJ144+AJ145</f>
        <v>0</v>
      </c>
      <c r="CF105" s="24">
        <f t="shared" ref="CF105" si="618">+AK110+AK143+AK144+AK145</f>
        <v>0</v>
      </c>
      <c r="CG105" s="24">
        <f t="shared" ref="CG105" si="619">+AL110+AL143+AL144+AL145</f>
        <v>0</v>
      </c>
    </row>
    <row r="106" spans="2:94" x14ac:dyDescent="0.2">
      <c r="B106" s="28" t="s">
        <v>8</v>
      </c>
      <c r="C106" s="24">
        <f t="shared" ref="C106:F106" si="620">+C8</f>
        <v>9063</v>
      </c>
      <c r="D106" s="25">
        <f t="shared" si="620"/>
        <v>9520</v>
      </c>
      <c r="E106" s="25">
        <f t="shared" si="620"/>
        <v>9480</v>
      </c>
      <c r="F106" s="25">
        <f t="shared" si="620"/>
        <v>9284</v>
      </c>
      <c r="G106" s="24">
        <f t="shared" ref="G106:J106" si="621">+H8</f>
        <v>8574</v>
      </c>
      <c r="H106" s="25">
        <f t="shared" si="621"/>
        <v>8342</v>
      </c>
      <c r="I106" s="25">
        <f t="shared" si="621"/>
        <v>7881</v>
      </c>
      <c r="J106" s="25">
        <f t="shared" si="621"/>
        <v>8948</v>
      </c>
      <c r="K106" s="24">
        <f t="shared" si="484"/>
        <v>9318</v>
      </c>
      <c r="L106" s="25">
        <f t="shared" si="485"/>
        <v>7943</v>
      </c>
      <c r="M106" s="25">
        <f t="shared" si="486"/>
        <v>9843</v>
      </c>
      <c r="N106" s="25">
        <f t="shared" si="487"/>
        <v>9341</v>
      </c>
      <c r="O106" s="24">
        <f t="shared" si="488"/>
        <v>11105</v>
      </c>
      <c r="P106" s="25">
        <f t="shared" si="489"/>
        <v>8236</v>
      </c>
      <c r="Q106" s="25">
        <f t="shared" si="490"/>
        <v>11482</v>
      </c>
      <c r="R106" s="25">
        <f t="shared" si="491"/>
        <v>11565</v>
      </c>
      <c r="S106" s="24">
        <f t="shared" si="492"/>
        <v>11057</v>
      </c>
      <c r="T106" s="25">
        <f t="shared" si="493"/>
        <v>10057</v>
      </c>
      <c r="U106" s="25">
        <f t="shared" si="494"/>
        <v>11870</v>
      </c>
      <c r="V106" s="25">
        <f t="shared" si="495"/>
        <v>10920</v>
      </c>
      <c r="W106" s="24">
        <f t="shared" si="496"/>
        <v>8949</v>
      </c>
      <c r="X106" s="25">
        <f t="shared" si="497"/>
        <v>3034</v>
      </c>
      <c r="Y106" s="25">
        <f t="shared" si="498"/>
        <v>6072</v>
      </c>
      <c r="Z106" s="25">
        <f t="shared" si="499"/>
        <v>5764</v>
      </c>
      <c r="AA106" s="24">
        <f t="shared" si="500"/>
        <v>6186</v>
      </c>
      <c r="AB106" s="25">
        <f t="shared" si="501"/>
        <v>7275</v>
      </c>
      <c r="AC106" s="25">
        <f t="shared" si="502"/>
        <v>7277</v>
      </c>
      <c r="AD106" s="25">
        <f t="shared" si="503"/>
        <v>5062</v>
      </c>
      <c r="AE106" s="24">
        <f t="shared" si="504"/>
        <v>8582</v>
      </c>
      <c r="AF106" s="25">
        <f t="shared" si="443"/>
        <v>9910</v>
      </c>
      <c r="AG106" s="25">
        <f t="shared" si="443"/>
        <v>10881</v>
      </c>
      <c r="AH106" s="25">
        <f t="shared" si="443"/>
        <v>0</v>
      </c>
      <c r="AI106" s="24">
        <f t="shared" si="444"/>
        <v>0</v>
      </c>
      <c r="AJ106" s="24">
        <f t="shared" ref="AJ106:AL106" si="622">+AR8</f>
        <v>0</v>
      </c>
      <c r="AK106" s="24">
        <f t="shared" si="622"/>
        <v>0</v>
      </c>
      <c r="AL106" s="24">
        <f t="shared" si="622"/>
        <v>0</v>
      </c>
      <c r="AW106" s="98" t="s">
        <v>9</v>
      </c>
      <c r="AX106" s="24">
        <f t="shared" ref="AX106" si="623">+C114+C115+C116</f>
        <v>2092</v>
      </c>
      <c r="AY106" s="24">
        <f t="shared" ref="AY106" si="624">+D114+D115+D116</f>
        <v>1502</v>
      </c>
      <c r="AZ106" s="24">
        <f t="shared" ref="AZ106" si="625">+E114+E115+E116</f>
        <v>5359</v>
      </c>
      <c r="BA106" s="24">
        <f t="shared" ref="BA106" si="626">+F114+F115+F116</f>
        <v>5581</v>
      </c>
      <c r="BB106" s="24">
        <f t="shared" ref="BB106" si="627">+G114+G115+G116</f>
        <v>2987</v>
      </c>
      <c r="BC106" s="24">
        <f t="shared" ref="BC106" si="628">+H114+H115+H116</f>
        <v>1407</v>
      </c>
      <c r="BD106" s="24">
        <f t="shared" ref="BD106" si="629">+I114+I115+I116</f>
        <v>1393</v>
      </c>
      <c r="BE106" s="24">
        <f t="shared" ref="BE106" si="630">+J114+J115+J116</f>
        <v>1429</v>
      </c>
      <c r="BF106" s="24">
        <f t="shared" ref="BF106" si="631">+K114+K115+K116</f>
        <v>982</v>
      </c>
      <c r="BG106" s="24">
        <f t="shared" ref="BG106" si="632">+L114+L115+L116</f>
        <v>1065</v>
      </c>
      <c r="BH106" s="24">
        <f t="shared" ref="BH106" si="633">+M114+M115+M116</f>
        <v>894</v>
      </c>
      <c r="BI106" s="24">
        <f t="shared" ref="BI106" si="634">+N114+N115+N116</f>
        <v>1776</v>
      </c>
      <c r="BJ106" s="24">
        <f t="shared" ref="BJ106" si="635">+O114+O115+O116</f>
        <v>1123</v>
      </c>
      <c r="BK106" s="24">
        <f t="shared" ref="BK106" si="636">+P114+P115+P116</f>
        <v>1702</v>
      </c>
      <c r="BL106" s="24">
        <f t="shared" ref="BL106" si="637">+Q114+Q115+Q116</f>
        <v>1113</v>
      </c>
      <c r="BM106" s="24">
        <f t="shared" ref="BM106" si="638">+R114+R115+R116</f>
        <v>1181</v>
      </c>
      <c r="BN106" s="24">
        <f t="shared" ref="BN106" si="639">+S114+S115+S116</f>
        <v>1312</v>
      </c>
      <c r="BO106" s="24">
        <f t="shared" ref="BO106" si="640">+T114+T115+T116</f>
        <v>1488</v>
      </c>
      <c r="BP106" s="24">
        <f t="shared" ref="BP106" si="641">+U114+U115+U116</f>
        <v>2751</v>
      </c>
      <c r="BQ106" s="24">
        <f t="shared" ref="BQ106" si="642">+V114+V115+V116</f>
        <v>2471</v>
      </c>
      <c r="BR106" s="24">
        <f t="shared" ref="BR106" si="643">+W114+W115+W116</f>
        <v>1651</v>
      </c>
      <c r="BS106" s="24">
        <f t="shared" ref="BS106" si="644">+X114+X115+X116</f>
        <v>4</v>
      </c>
      <c r="BT106" s="24">
        <f t="shared" ref="BT106" si="645">+Y114+Y115+Y116</f>
        <v>0</v>
      </c>
      <c r="BU106" s="24">
        <f t="shared" ref="BU106" si="646">+Z114+Z115+Z116</f>
        <v>2491</v>
      </c>
      <c r="BV106" s="24">
        <f t="shared" ref="BV106" si="647">+AA114+AA115+AA116</f>
        <v>3379</v>
      </c>
      <c r="BW106" s="24">
        <f t="shared" ref="BW106" si="648">+AB114+AB115+AB116</f>
        <v>4019</v>
      </c>
      <c r="BX106" s="24">
        <f t="shared" ref="BX106" si="649">+AC114+AC115+AC116</f>
        <v>4377</v>
      </c>
      <c r="BY106" s="24">
        <f t="shared" ref="BY106" si="650">+AD114+AD115+AD116</f>
        <v>2666</v>
      </c>
      <c r="BZ106" s="24">
        <f t="shared" ref="BZ106" si="651">+AE114+AE115+AE116</f>
        <v>4564</v>
      </c>
      <c r="CA106" s="24">
        <f t="shared" ref="CA106" si="652">+AF114+AF115+AF116</f>
        <v>4772</v>
      </c>
      <c r="CB106" s="24">
        <f t="shared" ref="CB106" si="653">+AG114+AG115+AG116</f>
        <v>5941</v>
      </c>
      <c r="CC106" s="24">
        <f t="shared" ref="CC106" si="654">+AH114+AH115+AH116</f>
        <v>0</v>
      </c>
      <c r="CD106" s="24">
        <f t="shared" ref="CD106" si="655">+AI114+AI115+AI116</f>
        <v>0</v>
      </c>
      <c r="CE106" s="24">
        <f t="shared" ref="CE106" si="656">+AJ114+AJ115+AJ116</f>
        <v>0</v>
      </c>
      <c r="CF106" s="24">
        <f t="shared" ref="CF106" si="657">+AK114+AK115+AK116</f>
        <v>0</v>
      </c>
      <c r="CG106" s="24">
        <f t="shared" ref="CG106" si="658">+AL114+AL115+AL116</f>
        <v>0</v>
      </c>
    </row>
    <row r="107" spans="2:94" x14ac:dyDescent="0.2">
      <c r="B107" s="32" t="s">
        <v>10</v>
      </c>
      <c r="C107" s="24">
        <f t="shared" ref="C107:F107" si="659">+C9</f>
        <v>3991</v>
      </c>
      <c r="D107" s="25">
        <f t="shared" si="659"/>
        <v>4171</v>
      </c>
      <c r="E107" s="25">
        <f t="shared" si="659"/>
        <v>4740</v>
      </c>
      <c r="F107" s="25">
        <f t="shared" si="659"/>
        <v>4819</v>
      </c>
      <c r="G107" s="24">
        <f t="shared" ref="G107:J107" si="660">+H9</f>
        <v>4798</v>
      </c>
      <c r="H107" s="25">
        <f t="shared" si="660"/>
        <v>5452</v>
      </c>
      <c r="I107" s="25">
        <f t="shared" si="660"/>
        <v>5241</v>
      </c>
      <c r="J107" s="25">
        <f t="shared" si="660"/>
        <v>3289</v>
      </c>
      <c r="K107" s="24">
        <f t="shared" si="484"/>
        <v>4754</v>
      </c>
      <c r="L107" s="25">
        <f t="shared" si="485"/>
        <v>8050</v>
      </c>
      <c r="M107" s="25">
        <f t="shared" si="486"/>
        <v>4783</v>
      </c>
      <c r="N107" s="25">
        <f t="shared" si="487"/>
        <v>3531</v>
      </c>
      <c r="O107" s="24">
        <f t="shared" si="488"/>
        <v>6483</v>
      </c>
      <c r="P107" s="25">
        <f t="shared" si="489"/>
        <v>7706</v>
      </c>
      <c r="Q107" s="25">
        <f t="shared" si="490"/>
        <v>7820</v>
      </c>
      <c r="R107" s="25">
        <f t="shared" si="491"/>
        <v>6913</v>
      </c>
      <c r="S107" s="24">
        <f t="shared" si="492"/>
        <v>7440</v>
      </c>
      <c r="T107" s="25">
        <f t="shared" si="493"/>
        <v>11099</v>
      </c>
      <c r="U107" s="25">
        <f t="shared" si="494"/>
        <v>11747</v>
      </c>
      <c r="V107" s="25">
        <f t="shared" si="495"/>
        <v>11523</v>
      </c>
      <c r="W107" s="24">
        <f t="shared" si="496"/>
        <v>5297</v>
      </c>
      <c r="X107" s="25">
        <f t="shared" si="497"/>
        <v>4496</v>
      </c>
      <c r="Y107" s="25">
        <f t="shared" si="498"/>
        <v>5153</v>
      </c>
      <c r="Z107" s="25">
        <f t="shared" si="499"/>
        <v>5569</v>
      </c>
      <c r="AA107" s="24">
        <f t="shared" si="500"/>
        <v>5374</v>
      </c>
      <c r="AB107" s="25">
        <f t="shared" si="501"/>
        <v>5772</v>
      </c>
      <c r="AC107" s="25">
        <f t="shared" si="502"/>
        <v>6338</v>
      </c>
      <c r="AD107" s="25">
        <f t="shared" si="503"/>
        <v>7854</v>
      </c>
      <c r="AE107" s="24">
        <f t="shared" si="504"/>
        <v>7576</v>
      </c>
      <c r="AF107" s="25">
        <f t="shared" si="443"/>
        <v>8210</v>
      </c>
      <c r="AG107" s="25">
        <f t="shared" si="443"/>
        <v>8371</v>
      </c>
      <c r="AH107" s="25">
        <f t="shared" si="443"/>
        <v>0</v>
      </c>
      <c r="AI107" s="24">
        <f t="shared" si="444"/>
        <v>0</v>
      </c>
      <c r="AJ107" s="24">
        <f t="shared" ref="AJ107:AL107" si="661">+AR9</f>
        <v>0</v>
      </c>
      <c r="AK107" s="24">
        <f t="shared" si="661"/>
        <v>0</v>
      </c>
      <c r="AL107" s="24">
        <f t="shared" si="661"/>
        <v>0</v>
      </c>
      <c r="AW107" s="99" t="s">
        <v>11</v>
      </c>
      <c r="AX107" s="24">
        <f t="shared" ref="AX107" si="662">+C127</f>
        <v>2569</v>
      </c>
      <c r="AY107" s="24">
        <f t="shared" ref="AY107" si="663">+D127</f>
        <v>2989</v>
      </c>
      <c r="AZ107" s="24">
        <f t="shared" ref="AZ107" si="664">+E127</f>
        <v>2960</v>
      </c>
      <c r="BA107" s="24">
        <f t="shared" ref="BA107" si="665">+F127</f>
        <v>2886</v>
      </c>
      <c r="BB107" s="24">
        <f t="shared" ref="BB107" si="666">+G127</f>
        <v>2873</v>
      </c>
      <c r="BC107" s="24">
        <f t="shared" ref="BC107" si="667">+H127</f>
        <v>2986</v>
      </c>
      <c r="BD107" s="24">
        <f t="shared" ref="BD107" si="668">+I127</f>
        <v>2796</v>
      </c>
      <c r="BE107" s="24">
        <f t="shared" ref="BE107" si="669">+J127</f>
        <v>2520</v>
      </c>
      <c r="BF107" s="24">
        <f t="shared" ref="BF107" si="670">+K127</f>
        <v>2765</v>
      </c>
      <c r="BG107" s="24">
        <f t="shared" ref="BG107" si="671">+L127</f>
        <v>2856</v>
      </c>
      <c r="BH107" s="24">
        <f t="shared" ref="BH107" si="672">+M127</f>
        <v>2990</v>
      </c>
      <c r="BI107" s="24">
        <f t="shared" ref="BI107" si="673">+N127</f>
        <v>2311</v>
      </c>
      <c r="BJ107" s="24">
        <f t="shared" ref="BJ107" si="674">+O127</f>
        <v>2455</v>
      </c>
      <c r="BK107" s="24">
        <f t="shared" ref="BK107" si="675">+P127</f>
        <v>2977</v>
      </c>
      <c r="BL107" s="24">
        <f t="shared" ref="BL107" si="676">+Q127</f>
        <v>2879</v>
      </c>
      <c r="BM107" s="24">
        <f t="shared" ref="BM107" si="677">+R127</f>
        <v>2813</v>
      </c>
      <c r="BN107" s="24">
        <f t="shared" ref="BN107" si="678">+S127</f>
        <v>2333</v>
      </c>
      <c r="BO107" s="24">
        <f t="shared" ref="BO107" si="679">+T127</f>
        <v>3258</v>
      </c>
      <c r="BP107" s="24">
        <f t="shared" ref="BP107" si="680">+U127</f>
        <v>3256</v>
      </c>
      <c r="BQ107" s="24">
        <f t="shared" ref="BQ107" si="681">+V127</f>
        <v>3132</v>
      </c>
      <c r="BR107" s="24">
        <f t="shared" ref="BR107" si="682">+W127</f>
        <v>3460</v>
      </c>
      <c r="BS107" s="24">
        <f t="shared" ref="BS107" si="683">+X127</f>
        <v>1548</v>
      </c>
      <c r="BT107" s="24">
        <f t="shared" ref="BT107" si="684">+Y127</f>
        <v>2682</v>
      </c>
      <c r="BU107" s="24">
        <f t="shared" ref="BU107" si="685">+Z127</f>
        <v>3382</v>
      </c>
      <c r="BV107" s="24">
        <f t="shared" ref="BV107" si="686">+AA127</f>
        <v>3046</v>
      </c>
      <c r="BW107" s="24">
        <f t="shared" ref="BW107" si="687">+AB127</f>
        <v>5124</v>
      </c>
      <c r="BX107" s="24">
        <f t="shared" ref="BX107" si="688">+AC127</f>
        <v>4788</v>
      </c>
      <c r="BY107" s="24">
        <f t="shared" ref="BY107" si="689">+AD127</f>
        <v>4164</v>
      </c>
      <c r="BZ107" s="24">
        <f t="shared" ref="BZ107" si="690">+AE127</f>
        <v>5094</v>
      </c>
      <c r="CA107" s="24">
        <f t="shared" ref="CA107" si="691">+AF127</f>
        <v>6424</v>
      </c>
      <c r="CB107" s="24">
        <f t="shared" ref="CB107" si="692">+AG127</f>
        <v>5856</v>
      </c>
      <c r="CC107" s="24">
        <f t="shared" ref="CC107" si="693">+AH127</f>
        <v>0</v>
      </c>
      <c r="CD107" s="24">
        <f t="shared" ref="CD107" si="694">+AI127</f>
        <v>0</v>
      </c>
      <c r="CE107" s="24">
        <f t="shared" ref="CE107" si="695">+AJ127</f>
        <v>0</v>
      </c>
      <c r="CF107" s="24">
        <f t="shared" ref="CF107" si="696">+AK127</f>
        <v>0</v>
      </c>
      <c r="CG107" s="24">
        <f t="shared" ref="CG107" si="697">+AL127</f>
        <v>0</v>
      </c>
    </row>
    <row r="108" spans="2:94" x14ac:dyDescent="0.2">
      <c r="B108" s="29" t="s">
        <v>12</v>
      </c>
      <c r="C108" s="24">
        <f t="shared" ref="C108:F108" si="698">+C10</f>
        <v>5926</v>
      </c>
      <c r="D108" s="25">
        <f t="shared" si="698"/>
        <v>5830</v>
      </c>
      <c r="E108" s="25">
        <f t="shared" si="698"/>
        <v>5402</v>
      </c>
      <c r="F108" s="25">
        <f t="shared" si="698"/>
        <v>5075</v>
      </c>
      <c r="G108" s="24">
        <f t="shared" ref="G108:J108" si="699">+H10</f>
        <v>3687</v>
      </c>
      <c r="H108" s="25">
        <f t="shared" si="699"/>
        <v>3292</v>
      </c>
      <c r="I108" s="25">
        <f t="shared" si="699"/>
        <v>4135</v>
      </c>
      <c r="J108" s="25">
        <f t="shared" si="699"/>
        <v>4096</v>
      </c>
      <c r="K108" s="24">
        <f t="shared" si="484"/>
        <v>5410</v>
      </c>
      <c r="L108" s="25">
        <f t="shared" si="485"/>
        <v>6627</v>
      </c>
      <c r="M108" s="25">
        <f t="shared" si="486"/>
        <v>4729</v>
      </c>
      <c r="N108" s="25">
        <f t="shared" si="487"/>
        <v>4991</v>
      </c>
      <c r="O108" s="24">
        <f t="shared" si="488"/>
        <v>5325</v>
      </c>
      <c r="P108" s="25">
        <f t="shared" si="489"/>
        <v>6276</v>
      </c>
      <c r="Q108" s="25">
        <f t="shared" si="490"/>
        <v>6209</v>
      </c>
      <c r="R108" s="25">
        <f t="shared" si="491"/>
        <v>5922</v>
      </c>
      <c r="S108" s="24">
        <f t="shared" si="492"/>
        <v>5684</v>
      </c>
      <c r="T108" s="25">
        <f t="shared" si="493"/>
        <v>7131</v>
      </c>
      <c r="U108" s="25">
        <f t="shared" si="494"/>
        <v>9802</v>
      </c>
      <c r="V108" s="25">
        <f t="shared" si="495"/>
        <v>10007</v>
      </c>
      <c r="W108" s="24">
        <f t="shared" si="496"/>
        <v>6015</v>
      </c>
      <c r="X108" s="25">
        <f t="shared" si="497"/>
        <v>888</v>
      </c>
      <c r="Y108" s="25">
        <f t="shared" si="498"/>
        <v>2940</v>
      </c>
      <c r="Z108" s="25">
        <f t="shared" si="499"/>
        <v>3728</v>
      </c>
      <c r="AA108" s="24">
        <f t="shared" si="500"/>
        <v>3902</v>
      </c>
      <c r="AB108" s="25">
        <f t="shared" si="501"/>
        <v>4342</v>
      </c>
      <c r="AC108" s="25">
        <f t="shared" si="502"/>
        <v>4808</v>
      </c>
      <c r="AD108" s="25">
        <f t="shared" si="503"/>
        <v>3890</v>
      </c>
      <c r="AE108" s="24">
        <f t="shared" si="504"/>
        <v>4891</v>
      </c>
      <c r="AF108" s="25">
        <f t="shared" si="443"/>
        <v>8581</v>
      </c>
      <c r="AG108" s="25">
        <f t="shared" si="443"/>
        <v>11147</v>
      </c>
      <c r="AH108" s="25">
        <f t="shared" si="443"/>
        <v>0</v>
      </c>
      <c r="AI108" s="24">
        <f t="shared" si="444"/>
        <v>0</v>
      </c>
      <c r="AJ108" s="24">
        <f t="shared" ref="AJ108:AL108" si="700">+AR10</f>
        <v>0</v>
      </c>
      <c r="AK108" s="24">
        <f t="shared" si="700"/>
        <v>0</v>
      </c>
      <c r="AL108" s="24">
        <f t="shared" si="700"/>
        <v>0</v>
      </c>
      <c r="AW108" s="100" t="s">
        <v>13</v>
      </c>
      <c r="AX108" s="24">
        <f t="shared" ref="AX108:AX109" si="701">+C132</f>
        <v>0</v>
      </c>
      <c r="AY108" s="24">
        <f t="shared" ref="AY108:AY109" si="702">+D132</f>
        <v>0</v>
      </c>
      <c r="AZ108" s="24">
        <f t="shared" ref="AZ108:AZ109" si="703">+E132</f>
        <v>0</v>
      </c>
      <c r="BA108" s="24">
        <f t="shared" ref="BA108:BA109" si="704">+F132</f>
        <v>0</v>
      </c>
      <c r="BB108" s="24">
        <f t="shared" ref="BB108:BB109" si="705">+G132</f>
        <v>0</v>
      </c>
      <c r="BC108" s="24">
        <f t="shared" ref="BC108:BC109" si="706">+H132</f>
        <v>0</v>
      </c>
      <c r="BD108" s="24">
        <f t="shared" ref="BD108:BD109" si="707">+I132</f>
        <v>0</v>
      </c>
      <c r="BE108" s="24">
        <f t="shared" ref="BE108:BE109" si="708">+J132</f>
        <v>0</v>
      </c>
      <c r="BF108" s="24">
        <f t="shared" ref="BF108:BF109" si="709">+K132</f>
        <v>0</v>
      </c>
      <c r="BG108" s="24">
        <f t="shared" ref="BG108:BG109" si="710">+L132</f>
        <v>0</v>
      </c>
      <c r="BH108" s="24">
        <f t="shared" ref="BH108:BH109" si="711">+M132</f>
        <v>0</v>
      </c>
      <c r="BI108" s="24">
        <f t="shared" ref="BI108:BI109" si="712">+N132</f>
        <v>0</v>
      </c>
      <c r="BJ108" s="24">
        <f t="shared" ref="BJ108:BJ109" si="713">+O132</f>
        <v>0</v>
      </c>
      <c r="BK108" s="24">
        <f t="shared" ref="BK108:BK109" si="714">+P132</f>
        <v>0</v>
      </c>
      <c r="BL108" s="24">
        <f t="shared" ref="BL108:BL109" si="715">+Q132</f>
        <v>0</v>
      </c>
      <c r="BM108" s="24">
        <f t="shared" ref="BM108:BM109" si="716">+R132</f>
        <v>0</v>
      </c>
      <c r="BN108" s="24">
        <f t="shared" ref="BN108:BN109" si="717">+S132</f>
        <v>0</v>
      </c>
      <c r="BO108" s="24">
        <f t="shared" ref="BO108:BO109" si="718">+T132</f>
        <v>0</v>
      </c>
      <c r="BP108" s="24">
        <f t="shared" ref="BP108:BP109" si="719">+U132</f>
        <v>0</v>
      </c>
      <c r="BQ108" s="24">
        <f t="shared" ref="BQ108:BQ109" si="720">+V132</f>
        <v>0</v>
      </c>
      <c r="BR108" s="24">
        <f t="shared" ref="BR108:BR109" si="721">+W132</f>
        <v>0</v>
      </c>
      <c r="BS108" s="24">
        <f t="shared" ref="BS108:BS109" si="722">+X132</f>
        <v>0</v>
      </c>
      <c r="BT108" s="24">
        <f t="shared" ref="BT108:BT109" si="723">+Y132</f>
        <v>240</v>
      </c>
      <c r="BU108" s="24">
        <f t="shared" ref="BU108:BU109" si="724">+Z132</f>
        <v>170</v>
      </c>
      <c r="BV108" s="24">
        <f t="shared" ref="BV108:BV109" si="725">+AA132</f>
        <v>417</v>
      </c>
      <c r="BW108" s="24">
        <f t="shared" ref="BW108:BW109" si="726">+AB132</f>
        <v>395</v>
      </c>
      <c r="BX108" s="24">
        <f t="shared" ref="BX108:BX109" si="727">+AC132</f>
        <v>313</v>
      </c>
      <c r="BY108" s="24">
        <f t="shared" ref="BY108:BY109" si="728">+AD132</f>
        <v>260</v>
      </c>
      <c r="BZ108" s="24">
        <f t="shared" ref="BZ108:BZ109" si="729">+AE132</f>
        <v>268</v>
      </c>
      <c r="CA108" s="24">
        <f t="shared" ref="CA108:CA109" si="730">+AF132</f>
        <v>503</v>
      </c>
      <c r="CB108" s="24">
        <f t="shared" ref="CB108:CB109" si="731">+AG132</f>
        <v>547</v>
      </c>
      <c r="CC108" s="24">
        <f t="shared" ref="CC108:CC109" si="732">+AH132</f>
        <v>0</v>
      </c>
      <c r="CD108" s="24">
        <f t="shared" ref="CD108:CD109" si="733">+AI132</f>
        <v>0</v>
      </c>
      <c r="CE108" s="24">
        <f t="shared" ref="CE108:CE109" si="734">+AJ132</f>
        <v>0</v>
      </c>
      <c r="CF108" s="24">
        <f t="shared" ref="CF108:CF109" si="735">+AK132</f>
        <v>0</v>
      </c>
      <c r="CG108" s="24">
        <f t="shared" ref="CG108:CG109" si="736">+AL132</f>
        <v>0</v>
      </c>
    </row>
    <row r="109" spans="2:94" x14ac:dyDescent="0.2">
      <c r="B109" s="32" t="s">
        <v>14</v>
      </c>
      <c r="C109" s="35">
        <f t="shared" ref="C109:F109" si="737">+C11</f>
        <v>0</v>
      </c>
      <c r="D109" s="36">
        <f t="shared" si="737"/>
        <v>0</v>
      </c>
      <c r="E109" s="36">
        <f t="shared" si="737"/>
        <v>1317</v>
      </c>
      <c r="F109" s="36">
        <f t="shared" si="737"/>
        <v>1689</v>
      </c>
      <c r="G109" s="35">
        <f t="shared" ref="G109:J109" si="738">+H11</f>
        <v>1370</v>
      </c>
      <c r="H109" s="36">
        <f t="shared" si="738"/>
        <v>1687</v>
      </c>
      <c r="I109" s="36">
        <f t="shared" si="738"/>
        <v>1932</v>
      </c>
      <c r="J109" s="36">
        <f t="shared" si="738"/>
        <v>1606</v>
      </c>
      <c r="K109" s="35">
        <f t="shared" si="484"/>
        <v>2378</v>
      </c>
      <c r="L109" s="36">
        <f t="shared" si="485"/>
        <v>3001</v>
      </c>
      <c r="M109" s="36">
        <f t="shared" si="486"/>
        <v>1854</v>
      </c>
      <c r="N109" s="36">
        <f t="shared" si="487"/>
        <v>2107</v>
      </c>
      <c r="O109" s="35">
        <f t="shared" si="488"/>
        <v>2357</v>
      </c>
      <c r="P109" s="36">
        <f t="shared" si="489"/>
        <v>3170</v>
      </c>
      <c r="Q109" s="36">
        <f t="shared" si="490"/>
        <v>3591</v>
      </c>
      <c r="R109" s="36">
        <f t="shared" si="491"/>
        <v>2404</v>
      </c>
      <c r="S109" s="35">
        <f t="shared" si="492"/>
        <v>3267</v>
      </c>
      <c r="T109" s="36">
        <f t="shared" si="493"/>
        <v>5253</v>
      </c>
      <c r="U109" s="36">
        <f t="shared" si="494"/>
        <v>5361</v>
      </c>
      <c r="V109" s="36">
        <f t="shared" si="495"/>
        <v>4046</v>
      </c>
      <c r="W109" s="35">
        <f t="shared" si="496"/>
        <v>2629</v>
      </c>
      <c r="X109" s="36">
        <f t="shared" si="497"/>
        <v>2646</v>
      </c>
      <c r="Y109" s="36">
        <f t="shared" si="498"/>
        <v>2619</v>
      </c>
      <c r="Z109" s="36">
        <f t="shared" si="499"/>
        <v>2854</v>
      </c>
      <c r="AA109" s="35">
        <f t="shared" si="500"/>
        <v>2901</v>
      </c>
      <c r="AB109" s="36">
        <f t="shared" si="501"/>
        <v>2406</v>
      </c>
      <c r="AC109" s="36">
        <f t="shared" si="502"/>
        <v>3237</v>
      </c>
      <c r="AD109" s="36">
        <f t="shared" si="503"/>
        <v>2018</v>
      </c>
      <c r="AE109" s="35">
        <f t="shared" si="504"/>
        <v>1170</v>
      </c>
      <c r="AF109" s="36">
        <f t="shared" si="443"/>
        <v>1042</v>
      </c>
      <c r="AG109" s="36">
        <f t="shared" si="443"/>
        <v>1811</v>
      </c>
      <c r="AH109" s="36">
        <f t="shared" si="443"/>
        <v>0</v>
      </c>
      <c r="AI109" s="35">
        <f t="shared" si="444"/>
        <v>0</v>
      </c>
      <c r="AJ109" s="35">
        <f t="shared" ref="AJ109:AL109" si="739">+AR11</f>
        <v>0</v>
      </c>
      <c r="AK109" s="35">
        <f t="shared" si="739"/>
        <v>0</v>
      </c>
      <c r="AL109" s="35">
        <f t="shared" si="739"/>
        <v>0</v>
      </c>
      <c r="AW109" s="101" t="s">
        <v>15</v>
      </c>
      <c r="AX109" s="24">
        <f t="shared" si="701"/>
        <v>0</v>
      </c>
      <c r="AY109" s="24">
        <f t="shared" si="702"/>
        <v>0</v>
      </c>
      <c r="AZ109" s="24">
        <f t="shared" si="703"/>
        <v>0</v>
      </c>
      <c r="BA109" s="24">
        <f t="shared" si="704"/>
        <v>0</v>
      </c>
      <c r="BB109" s="24">
        <f t="shared" si="705"/>
        <v>0</v>
      </c>
      <c r="BC109" s="24">
        <f t="shared" si="706"/>
        <v>0</v>
      </c>
      <c r="BD109" s="24">
        <f t="shared" si="707"/>
        <v>0</v>
      </c>
      <c r="BE109" s="24">
        <f t="shared" si="708"/>
        <v>0</v>
      </c>
      <c r="BF109" s="24">
        <f t="shared" si="709"/>
        <v>0</v>
      </c>
      <c r="BG109" s="24">
        <f t="shared" si="710"/>
        <v>0</v>
      </c>
      <c r="BH109" s="24">
        <f t="shared" si="711"/>
        <v>0</v>
      </c>
      <c r="BI109" s="24">
        <f t="shared" si="712"/>
        <v>0</v>
      </c>
      <c r="BJ109" s="24">
        <f t="shared" si="713"/>
        <v>0</v>
      </c>
      <c r="BK109" s="24">
        <f t="shared" si="714"/>
        <v>0</v>
      </c>
      <c r="BL109" s="24">
        <f t="shared" si="715"/>
        <v>0</v>
      </c>
      <c r="BM109" s="24">
        <f t="shared" si="716"/>
        <v>0</v>
      </c>
      <c r="BN109" s="24">
        <f t="shared" si="717"/>
        <v>0</v>
      </c>
      <c r="BO109" s="24">
        <f t="shared" si="718"/>
        <v>0</v>
      </c>
      <c r="BP109" s="24">
        <f t="shared" si="719"/>
        <v>0</v>
      </c>
      <c r="BQ109" s="24">
        <f t="shared" si="720"/>
        <v>0</v>
      </c>
      <c r="BR109" s="24">
        <f t="shared" si="721"/>
        <v>0</v>
      </c>
      <c r="BS109" s="24">
        <f t="shared" si="722"/>
        <v>0</v>
      </c>
      <c r="BT109" s="24">
        <f t="shared" si="723"/>
        <v>406</v>
      </c>
      <c r="BU109" s="24">
        <f t="shared" si="724"/>
        <v>474</v>
      </c>
      <c r="BV109" s="24">
        <f t="shared" si="725"/>
        <v>500</v>
      </c>
      <c r="BW109" s="24">
        <f t="shared" si="726"/>
        <v>920</v>
      </c>
      <c r="BX109" s="24">
        <f t="shared" si="727"/>
        <v>614</v>
      </c>
      <c r="BY109" s="24">
        <f t="shared" si="728"/>
        <v>322</v>
      </c>
      <c r="BZ109" s="24">
        <f t="shared" si="729"/>
        <v>472</v>
      </c>
      <c r="CA109" s="24">
        <f t="shared" si="730"/>
        <v>320</v>
      </c>
      <c r="CB109" s="24">
        <f t="shared" si="731"/>
        <v>282</v>
      </c>
      <c r="CC109" s="24">
        <f t="shared" si="732"/>
        <v>0</v>
      </c>
      <c r="CD109" s="24">
        <f t="shared" si="733"/>
        <v>0</v>
      </c>
      <c r="CE109" s="24">
        <f t="shared" si="734"/>
        <v>0</v>
      </c>
      <c r="CF109" s="24">
        <f t="shared" si="735"/>
        <v>0</v>
      </c>
      <c r="CG109" s="24">
        <f t="shared" si="736"/>
        <v>0</v>
      </c>
    </row>
    <row r="110" spans="2:94" ht="25.5" x14ac:dyDescent="0.2">
      <c r="B110" s="30" t="s">
        <v>16</v>
      </c>
      <c r="C110" s="24">
        <f t="shared" ref="C110:F110" si="740">+C12</f>
        <v>337</v>
      </c>
      <c r="D110" s="25">
        <f t="shared" si="740"/>
        <v>453</v>
      </c>
      <c r="E110" s="25">
        <f t="shared" si="740"/>
        <v>801</v>
      </c>
      <c r="F110" s="25">
        <f t="shared" si="740"/>
        <v>634</v>
      </c>
      <c r="G110" s="24">
        <f t="shared" ref="G110:J110" si="741">+H12</f>
        <v>551</v>
      </c>
      <c r="H110" s="25">
        <f t="shared" si="741"/>
        <v>546</v>
      </c>
      <c r="I110" s="25">
        <f t="shared" si="741"/>
        <v>584</v>
      </c>
      <c r="J110" s="25">
        <f t="shared" si="741"/>
        <v>824</v>
      </c>
      <c r="K110" s="24">
        <f t="shared" si="484"/>
        <v>802</v>
      </c>
      <c r="L110" s="25">
        <f t="shared" si="485"/>
        <v>874</v>
      </c>
      <c r="M110" s="25">
        <f t="shared" si="486"/>
        <v>851</v>
      </c>
      <c r="N110" s="25">
        <f t="shared" si="487"/>
        <v>791</v>
      </c>
      <c r="O110" s="24">
        <f t="shared" si="488"/>
        <v>789</v>
      </c>
      <c r="P110" s="25">
        <f t="shared" si="489"/>
        <v>1117</v>
      </c>
      <c r="Q110" s="25">
        <f t="shared" si="490"/>
        <v>1331</v>
      </c>
      <c r="R110" s="25">
        <f t="shared" si="491"/>
        <v>796</v>
      </c>
      <c r="S110" s="24">
        <f t="shared" si="492"/>
        <v>1100</v>
      </c>
      <c r="T110" s="25">
        <f t="shared" si="493"/>
        <v>1418</v>
      </c>
      <c r="U110" s="25">
        <f t="shared" si="494"/>
        <v>1040</v>
      </c>
      <c r="V110" s="25">
        <f t="shared" si="495"/>
        <v>1476</v>
      </c>
      <c r="W110" s="24">
        <f t="shared" si="496"/>
        <v>994</v>
      </c>
      <c r="X110" s="25">
        <f t="shared" si="497"/>
        <v>271</v>
      </c>
      <c r="Y110" s="25">
        <f t="shared" si="498"/>
        <v>535</v>
      </c>
      <c r="Z110" s="25">
        <f t="shared" si="499"/>
        <v>0</v>
      </c>
      <c r="AA110" s="24">
        <f t="shared" si="500"/>
        <v>769</v>
      </c>
      <c r="AB110" s="25">
        <f t="shared" si="501"/>
        <v>717</v>
      </c>
      <c r="AC110" s="25">
        <f t="shared" si="502"/>
        <v>845</v>
      </c>
      <c r="AD110" s="25">
        <f t="shared" si="503"/>
        <v>852</v>
      </c>
      <c r="AE110" s="24">
        <f t="shared" si="504"/>
        <v>1213</v>
      </c>
      <c r="AF110" s="25">
        <f t="shared" si="443"/>
        <v>1714</v>
      </c>
      <c r="AG110" s="25">
        <f t="shared" si="443"/>
        <v>2104</v>
      </c>
      <c r="AH110" s="25">
        <f t="shared" si="443"/>
        <v>0</v>
      </c>
      <c r="AI110" s="24">
        <f t="shared" si="444"/>
        <v>0</v>
      </c>
      <c r="AJ110" s="24">
        <f t="shared" ref="AJ110:AL110" si="742">+AR12</f>
        <v>0</v>
      </c>
      <c r="AK110" s="24">
        <f t="shared" si="742"/>
        <v>0</v>
      </c>
      <c r="AL110" s="24">
        <f t="shared" si="742"/>
        <v>0</v>
      </c>
      <c r="AW110" s="102" t="s">
        <v>17</v>
      </c>
      <c r="AX110" s="24">
        <f t="shared" ref="AX110" si="743">+C131</f>
        <v>0</v>
      </c>
      <c r="AY110" s="24">
        <f t="shared" ref="AY110" si="744">+D131</f>
        <v>0</v>
      </c>
      <c r="AZ110" s="24">
        <f t="shared" ref="AZ110" si="745">+E131</f>
        <v>0</v>
      </c>
      <c r="BA110" s="24">
        <f t="shared" ref="BA110" si="746">+F131</f>
        <v>0</v>
      </c>
      <c r="BB110" s="24">
        <f t="shared" ref="BB110" si="747">+G131</f>
        <v>0</v>
      </c>
      <c r="BC110" s="24">
        <f t="shared" ref="BC110" si="748">+H131</f>
        <v>0</v>
      </c>
      <c r="BD110" s="24">
        <f t="shared" ref="BD110" si="749">+I131</f>
        <v>0</v>
      </c>
      <c r="BE110" s="24">
        <f t="shared" ref="BE110" si="750">+J131</f>
        <v>0</v>
      </c>
      <c r="BF110" s="24">
        <f t="shared" ref="BF110" si="751">+K131</f>
        <v>0</v>
      </c>
      <c r="BG110" s="24">
        <f t="shared" ref="BG110" si="752">+L131</f>
        <v>0</v>
      </c>
      <c r="BH110" s="24">
        <f t="shared" ref="BH110" si="753">+M131</f>
        <v>0</v>
      </c>
      <c r="BI110" s="24">
        <f t="shared" ref="BI110" si="754">+N131</f>
        <v>0</v>
      </c>
      <c r="BJ110" s="24">
        <f t="shared" ref="BJ110" si="755">+O131</f>
        <v>0</v>
      </c>
      <c r="BK110" s="24">
        <f t="shared" ref="BK110" si="756">+P131</f>
        <v>0</v>
      </c>
      <c r="BL110" s="24">
        <f t="shared" ref="BL110" si="757">+Q131</f>
        <v>0</v>
      </c>
      <c r="BM110" s="24">
        <f t="shared" ref="BM110" si="758">+R131</f>
        <v>0</v>
      </c>
      <c r="BN110" s="24">
        <f t="shared" ref="BN110" si="759">+S131</f>
        <v>0</v>
      </c>
      <c r="BO110" s="24">
        <f t="shared" ref="BO110" si="760">+T131</f>
        <v>0</v>
      </c>
      <c r="BP110" s="24">
        <f t="shared" ref="BP110" si="761">+U131</f>
        <v>0</v>
      </c>
      <c r="BQ110" s="24">
        <f t="shared" ref="BQ110" si="762">+V131</f>
        <v>0</v>
      </c>
      <c r="BR110" s="24">
        <f t="shared" ref="BR110" si="763">+W131</f>
        <v>0</v>
      </c>
      <c r="BS110" s="24">
        <f t="shared" ref="BS110" si="764">+X131</f>
        <v>0</v>
      </c>
      <c r="BT110" s="24">
        <f t="shared" ref="BT110" si="765">+Y131</f>
        <v>0</v>
      </c>
      <c r="BU110" s="24">
        <f t="shared" ref="BU110" si="766">+Z131</f>
        <v>0</v>
      </c>
      <c r="BV110" s="24">
        <f t="shared" ref="BV110" si="767">+AA131</f>
        <v>0</v>
      </c>
      <c r="BW110" s="24">
        <f t="shared" ref="BW110" si="768">+AB131</f>
        <v>0</v>
      </c>
      <c r="BX110" s="24">
        <f t="shared" ref="BX110" si="769">+AC131</f>
        <v>0</v>
      </c>
      <c r="BY110" s="24">
        <f t="shared" ref="BY110" si="770">+AD131</f>
        <v>0</v>
      </c>
      <c r="BZ110" s="24">
        <f t="shared" ref="BZ110" si="771">+AE131</f>
        <v>98</v>
      </c>
      <c r="CA110" s="24">
        <f t="shared" ref="CA110" si="772">+AF131</f>
        <v>180</v>
      </c>
      <c r="CB110" s="24">
        <f t="shared" ref="CB110" si="773">+AG131</f>
        <v>59</v>
      </c>
      <c r="CC110" s="24">
        <f t="shared" ref="CC110" si="774">+AH131</f>
        <v>0</v>
      </c>
      <c r="CD110" s="24">
        <f t="shared" ref="CD110" si="775">+AI131</f>
        <v>0</v>
      </c>
      <c r="CE110" s="24">
        <f t="shared" ref="CE110" si="776">+AJ131</f>
        <v>0</v>
      </c>
      <c r="CF110" s="24">
        <f t="shared" ref="CF110" si="777">+AK131</f>
        <v>0</v>
      </c>
      <c r="CG110" s="24">
        <f t="shared" ref="CG110" si="778">+AL131</f>
        <v>0</v>
      </c>
    </row>
    <row r="111" spans="2:94" x14ac:dyDescent="0.2">
      <c r="B111" s="39" t="s">
        <v>52</v>
      </c>
      <c r="C111" s="24">
        <f t="shared" ref="C111:F111" si="779">+C13</f>
        <v>4090</v>
      </c>
      <c r="D111" s="25">
        <f t="shared" si="779"/>
        <v>2922</v>
      </c>
      <c r="E111" s="25">
        <f t="shared" si="779"/>
        <v>2776</v>
      </c>
      <c r="F111" s="25">
        <f t="shared" si="779"/>
        <v>2816</v>
      </c>
      <c r="G111" s="24">
        <f t="shared" ref="G111:J111" si="780">+H13</f>
        <v>2300</v>
      </c>
      <c r="H111" s="25">
        <f t="shared" si="780"/>
        <v>1898</v>
      </c>
      <c r="I111" s="25">
        <f t="shared" si="780"/>
        <v>2217</v>
      </c>
      <c r="J111" s="25">
        <f t="shared" si="780"/>
        <v>2145</v>
      </c>
      <c r="K111" s="24">
        <f t="shared" si="484"/>
        <v>599</v>
      </c>
      <c r="L111" s="25">
        <f t="shared" si="485"/>
        <v>499</v>
      </c>
      <c r="M111" s="25">
        <f t="shared" si="486"/>
        <v>462</v>
      </c>
      <c r="N111" s="25">
        <f t="shared" si="487"/>
        <v>469</v>
      </c>
      <c r="O111" s="24">
        <f t="shared" si="488"/>
        <v>793</v>
      </c>
      <c r="P111" s="25">
        <f t="shared" si="489"/>
        <v>359</v>
      </c>
      <c r="Q111" s="25">
        <f t="shared" si="490"/>
        <v>509</v>
      </c>
      <c r="R111" s="25">
        <f t="shared" si="491"/>
        <v>521</v>
      </c>
      <c r="S111" s="24">
        <f t="shared" si="492"/>
        <v>996</v>
      </c>
      <c r="T111" s="25">
        <f t="shared" si="493"/>
        <v>957</v>
      </c>
      <c r="U111" s="25">
        <f t="shared" si="494"/>
        <v>2464</v>
      </c>
      <c r="V111" s="25">
        <f t="shared" si="495"/>
        <v>2638</v>
      </c>
      <c r="W111" s="24">
        <f t="shared" si="496"/>
        <v>1849</v>
      </c>
      <c r="X111" s="25">
        <f t="shared" si="497"/>
        <v>275</v>
      </c>
      <c r="Y111" s="25">
        <f t="shared" si="498"/>
        <v>5594</v>
      </c>
      <c r="Z111" s="25">
        <f t="shared" si="499"/>
        <v>1297</v>
      </c>
      <c r="AA111" s="24">
        <f t="shared" si="500"/>
        <v>1037</v>
      </c>
      <c r="AB111" s="25">
        <f t="shared" si="501"/>
        <v>1038</v>
      </c>
      <c r="AC111" s="25">
        <f t="shared" si="502"/>
        <v>894</v>
      </c>
      <c r="AD111" s="25">
        <f t="shared" si="503"/>
        <v>1607</v>
      </c>
      <c r="AE111" s="24">
        <f t="shared" si="504"/>
        <v>1216</v>
      </c>
      <c r="AF111" s="25">
        <f t="shared" si="443"/>
        <v>2008</v>
      </c>
      <c r="AG111" s="25">
        <f t="shared" si="443"/>
        <v>3253</v>
      </c>
      <c r="AH111" s="25">
        <f t="shared" si="443"/>
        <v>0</v>
      </c>
      <c r="AI111" s="24">
        <f t="shared" si="444"/>
        <v>0</v>
      </c>
      <c r="AJ111" s="24">
        <f t="shared" ref="AJ111:AL111" si="781">+AR13</f>
        <v>0</v>
      </c>
      <c r="AK111" s="24">
        <f t="shared" si="781"/>
        <v>0</v>
      </c>
      <c r="AL111" s="24">
        <f t="shared" si="781"/>
        <v>0</v>
      </c>
      <c r="AW111" s="103" t="s">
        <v>18</v>
      </c>
      <c r="AX111" s="24">
        <f t="shared" ref="AX111" si="782">+C117</f>
        <v>126</v>
      </c>
      <c r="AY111" s="24">
        <f t="shared" ref="AY111" si="783">+D117</f>
        <v>119</v>
      </c>
      <c r="AZ111" s="24">
        <f t="shared" ref="AZ111" si="784">+E117</f>
        <v>116</v>
      </c>
      <c r="BA111" s="24">
        <f t="shared" ref="BA111" si="785">+F117</f>
        <v>109</v>
      </c>
      <c r="BB111" s="24">
        <f t="shared" ref="BB111" si="786">+G117</f>
        <v>125</v>
      </c>
      <c r="BC111" s="24">
        <f t="shared" ref="BC111" si="787">+H117</f>
        <v>120</v>
      </c>
      <c r="BD111" s="24">
        <f t="shared" ref="BD111" si="788">+I117</f>
        <v>144</v>
      </c>
      <c r="BE111" s="24">
        <f t="shared" ref="BE111" si="789">+J117</f>
        <v>136</v>
      </c>
      <c r="BF111" s="24">
        <f t="shared" ref="BF111" si="790">+K117</f>
        <v>115</v>
      </c>
      <c r="BG111" s="24">
        <f t="shared" ref="BG111" si="791">+L117</f>
        <v>96</v>
      </c>
      <c r="BH111" s="24">
        <f t="shared" ref="BH111" si="792">+M117</f>
        <v>94</v>
      </c>
      <c r="BI111" s="24">
        <f t="shared" ref="BI111" si="793">+N117</f>
        <v>114</v>
      </c>
      <c r="BJ111" s="24">
        <f t="shared" ref="BJ111" si="794">+O117</f>
        <v>100</v>
      </c>
      <c r="BK111" s="24">
        <f t="shared" ref="BK111" si="795">+P117</f>
        <v>90</v>
      </c>
      <c r="BL111" s="24">
        <f t="shared" ref="BL111" si="796">+Q117</f>
        <v>117</v>
      </c>
      <c r="BM111" s="24">
        <f t="shared" ref="BM111" si="797">+R117</f>
        <v>116</v>
      </c>
      <c r="BN111" s="24">
        <f t="shared" ref="BN111" si="798">+S117</f>
        <v>115</v>
      </c>
      <c r="BO111" s="24">
        <f t="shared" ref="BO111" si="799">+T117</f>
        <v>129</v>
      </c>
      <c r="BP111" s="24">
        <f t="shared" ref="BP111" si="800">+U117</f>
        <v>164</v>
      </c>
      <c r="BQ111" s="24">
        <f t="shared" ref="BQ111" si="801">+V117</f>
        <v>133</v>
      </c>
      <c r="BR111" s="24">
        <f t="shared" ref="BR111" si="802">+W117</f>
        <v>121</v>
      </c>
      <c r="BS111" s="24">
        <f t="shared" ref="BS111" si="803">+X117</f>
        <v>128</v>
      </c>
      <c r="BT111" s="24">
        <f t="shared" ref="BT111" si="804">+Y117</f>
        <v>145</v>
      </c>
      <c r="BU111" s="24">
        <f t="shared" ref="BU111" si="805">+Z117</f>
        <v>163</v>
      </c>
      <c r="BV111" s="24">
        <f t="shared" ref="BV111" si="806">+AA117</f>
        <v>134</v>
      </c>
      <c r="BW111" s="24">
        <f t="shared" ref="BW111" si="807">+AB117</f>
        <v>150</v>
      </c>
      <c r="BX111" s="24">
        <f t="shared" ref="BX111" si="808">+AC117</f>
        <v>149</v>
      </c>
      <c r="BY111" s="24">
        <f t="shared" ref="BY111" si="809">+AD117</f>
        <v>158</v>
      </c>
      <c r="BZ111" s="24">
        <f t="shared" ref="BZ111" si="810">+AE117</f>
        <v>113</v>
      </c>
      <c r="CA111" s="24">
        <f t="shared" ref="CA111" si="811">+AF117</f>
        <v>154</v>
      </c>
      <c r="CB111" s="24">
        <f t="shared" ref="CB111" si="812">+AG117</f>
        <v>145</v>
      </c>
      <c r="CC111" s="24">
        <f t="shared" ref="CC111" si="813">+AH117</f>
        <v>0</v>
      </c>
      <c r="CD111" s="24">
        <f t="shared" ref="CD111" si="814">+AI117</f>
        <v>0</v>
      </c>
      <c r="CE111" s="24">
        <f t="shared" ref="CE111" si="815">+AJ117</f>
        <v>0</v>
      </c>
      <c r="CF111" s="24">
        <f t="shared" ref="CF111" si="816">+AK117</f>
        <v>0</v>
      </c>
      <c r="CG111" s="24">
        <f t="shared" ref="CG111" si="817">+AL117</f>
        <v>0</v>
      </c>
    </row>
    <row r="112" spans="2:94" x14ac:dyDescent="0.2">
      <c r="B112" s="39" t="s">
        <v>53</v>
      </c>
      <c r="C112" s="35">
        <f t="shared" ref="C112:F112" si="818">+C14</f>
        <v>5171</v>
      </c>
      <c r="D112" s="36">
        <f t="shared" si="818"/>
        <v>6483</v>
      </c>
      <c r="E112" s="36">
        <f t="shared" si="818"/>
        <v>7576</v>
      </c>
      <c r="F112" s="36">
        <f t="shared" si="818"/>
        <v>7638</v>
      </c>
      <c r="G112" s="35">
        <f t="shared" ref="G112:J112" si="819">+H14</f>
        <v>6881</v>
      </c>
      <c r="H112" s="36">
        <f t="shared" si="819"/>
        <v>3757</v>
      </c>
      <c r="I112" s="36">
        <f t="shared" si="819"/>
        <v>4303</v>
      </c>
      <c r="J112" s="36">
        <f t="shared" si="819"/>
        <v>3852</v>
      </c>
      <c r="K112" s="35">
        <f t="shared" si="484"/>
        <v>4287</v>
      </c>
      <c r="L112" s="36">
        <f t="shared" si="485"/>
        <v>5121</v>
      </c>
      <c r="M112" s="36">
        <f t="shared" si="486"/>
        <v>5781</v>
      </c>
      <c r="N112" s="36">
        <f t="shared" si="487"/>
        <v>6740</v>
      </c>
      <c r="O112" s="35">
        <f t="shared" si="488"/>
        <v>4560</v>
      </c>
      <c r="P112" s="36">
        <f t="shared" si="489"/>
        <v>6005</v>
      </c>
      <c r="Q112" s="36">
        <f t="shared" si="490"/>
        <v>5897</v>
      </c>
      <c r="R112" s="36">
        <f t="shared" si="491"/>
        <v>4387</v>
      </c>
      <c r="S112" s="35">
        <f t="shared" si="492"/>
        <v>5287</v>
      </c>
      <c r="T112" s="36">
        <f t="shared" si="493"/>
        <v>5055</v>
      </c>
      <c r="U112" s="36">
        <f t="shared" si="494"/>
        <v>8027</v>
      </c>
      <c r="V112" s="36">
        <f t="shared" si="495"/>
        <v>6074</v>
      </c>
      <c r="W112" s="35">
        <f t="shared" si="496"/>
        <v>6727</v>
      </c>
      <c r="X112" s="36">
        <f t="shared" si="497"/>
        <v>0</v>
      </c>
      <c r="Y112" s="36">
        <f t="shared" si="498"/>
        <v>1927</v>
      </c>
      <c r="Z112" s="36">
        <f t="shared" si="499"/>
        <v>0</v>
      </c>
      <c r="AA112" s="35">
        <f t="shared" si="500"/>
        <v>1225</v>
      </c>
      <c r="AB112" s="36">
        <f t="shared" si="501"/>
        <v>1185</v>
      </c>
      <c r="AC112" s="36">
        <f t="shared" si="502"/>
        <v>8005</v>
      </c>
      <c r="AD112" s="36">
        <f t="shared" si="503"/>
        <v>6835</v>
      </c>
      <c r="AE112" s="35">
        <f t="shared" si="504"/>
        <v>9765</v>
      </c>
      <c r="AF112" s="36">
        <f t="shared" si="443"/>
        <v>10730</v>
      </c>
      <c r="AG112" s="36">
        <f t="shared" si="443"/>
        <v>15900</v>
      </c>
      <c r="AH112" s="36">
        <f t="shared" si="443"/>
        <v>0</v>
      </c>
      <c r="AI112" s="35">
        <f t="shared" si="444"/>
        <v>0</v>
      </c>
      <c r="AJ112" s="35">
        <f t="shared" ref="AJ112:AL112" si="820">+AR14</f>
        <v>0</v>
      </c>
      <c r="AK112" s="35">
        <f t="shared" si="820"/>
        <v>0</v>
      </c>
      <c r="AL112" s="35">
        <f t="shared" si="820"/>
        <v>0</v>
      </c>
      <c r="AW112" s="104" t="s">
        <v>19</v>
      </c>
      <c r="AX112" s="24">
        <f t="shared" ref="AX112" si="821">+C136+C118</f>
        <v>722</v>
      </c>
      <c r="AY112" s="24">
        <f t="shared" ref="AY112" si="822">+D136+D118</f>
        <v>802</v>
      </c>
      <c r="AZ112" s="24">
        <f t="shared" ref="AZ112" si="823">+E136+E118</f>
        <v>712</v>
      </c>
      <c r="BA112" s="24">
        <f t="shared" ref="BA112" si="824">+F136+F118</f>
        <v>658</v>
      </c>
      <c r="BB112" s="24">
        <f t="shared" ref="BB112" si="825">+G136+G118</f>
        <v>564</v>
      </c>
      <c r="BC112" s="24">
        <f t="shared" ref="BC112" si="826">+H136+H118</f>
        <v>751</v>
      </c>
      <c r="BD112" s="24">
        <f t="shared" ref="BD112" si="827">+I136+I118</f>
        <v>750</v>
      </c>
      <c r="BE112" s="24">
        <f t="shared" ref="BE112" si="828">+J136+J118</f>
        <v>520</v>
      </c>
      <c r="BF112" s="24">
        <f t="shared" ref="BF112" si="829">+K136+K118</f>
        <v>485</v>
      </c>
      <c r="BG112" s="24">
        <f t="shared" ref="BG112" si="830">+L136+L118</f>
        <v>528</v>
      </c>
      <c r="BH112" s="24">
        <f t="shared" ref="BH112" si="831">+M136+M118</f>
        <v>729</v>
      </c>
      <c r="BI112" s="24">
        <f t="shared" ref="BI112" si="832">+N136+N118</f>
        <v>627</v>
      </c>
      <c r="BJ112" s="24">
        <f t="shared" ref="BJ112" si="833">+O136+O118</f>
        <v>622</v>
      </c>
      <c r="BK112" s="24">
        <f t="shared" ref="BK112" si="834">+P136+P118</f>
        <v>610</v>
      </c>
      <c r="BL112" s="24">
        <f t="shared" ref="BL112" si="835">+Q136+Q118</f>
        <v>623</v>
      </c>
      <c r="BM112" s="24">
        <f t="shared" ref="BM112" si="836">+R136+R118</f>
        <v>716</v>
      </c>
      <c r="BN112" s="24">
        <f t="shared" ref="BN112" si="837">+S136+S118</f>
        <v>748</v>
      </c>
      <c r="BO112" s="24">
        <f t="shared" ref="BO112" si="838">+T136+T118</f>
        <v>781</v>
      </c>
      <c r="BP112" s="24">
        <f t="shared" ref="BP112" si="839">+U136+U118</f>
        <v>775</v>
      </c>
      <c r="BQ112" s="24">
        <f t="shared" ref="BQ112" si="840">+V136+V118</f>
        <v>715</v>
      </c>
      <c r="BR112" s="24">
        <f t="shared" ref="BR112" si="841">+W136+W118</f>
        <v>708</v>
      </c>
      <c r="BS112" s="24">
        <f t="shared" ref="BS112" si="842">+X136+X118</f>
        <v>503</v>
      </c>
      <c r="BT112" s="24">
        <f t="shared" ref="BT112" si="843">+Y136+Y118</f>
        <v>683</v>
      </c>
      <c r="BU112" s="24">
        <f t="shared" ref="BU112" si="844">+Z136+Z118</f>
        <v>68</v>
      </c>
      <c r="BV112" s="24">
        <f t="shared" ref="BV112" si="845">+AA136+AA118</f>
        <v>847</v>
      </c>
      <c r="BW112" s="24">
        <f t="shared" ref="BW112" si="846">+AB136+AB118</f>
        <v>899</v>
      </c>
      <c r="BX112" s="24">
        <f t="shared" ref="BX112" si="847">+AC136+AC118</f>
        <v>823</v>
      </c>
      <c r="BY112" s="24">
        <f t="shared" ref="BY112" si="848">+AD136+AD118</f>
        <v>735</v>
      </c>
      <c r="BZ112" s="24">
        <f t="shared" ref="BZ112" si="849">+AE136+AE118</f>
        <v>1196</v>
      </c>
      <c r="CA112" s="24">
        <f t="shared" ref="CA112" si="850">+AF136+AF118</f>
        <v>1604</v>
      </c>
      <c r="CB112" s="24">
        <f t="shared" ref="CB112" si="851">+AG136+AG118</f>
        <v>1077</v>
      </c>
      <c r="CC112" s="24">
        <f t="shared" ref="CC112" si="852">+AH136+AH118</f>
        <v>0</v>
      </c>
      <c r="CD112" s="24">
        <f t="shared" ref="CD112" si="853">+AI136+AI118</f>
        <v>0</v>
      </c>
      <c r="CE112" s="24">
        <f t="shared" ref="CE112" si="854">+AJ136+AJ118</f>
        <v>0</v>
      </c>
      <c r="CF112" s="24">
        <f t="shared" ref="CF112" si="855">+AK136+AK118</f>
        <v>0</v>
      </c>
      <c r="CG112" s="24">
        <f t="shared" ref="CG112" si="856">+AL136+AL118</f>
        <v>0</v>
      </c>
    </row>
    <row r="113" spans="2:85" x14ac:dyDescent="0.2">
      <c r="B113" s="39" t="s">
        <v>54</v>
      </c>
      <c r="C113" s="24">
        <f t="shared" ref="C113:F113" si="857">+C15</f>
        <v>583</v>
      </c>
      <c r="D113" s="25">
        <f t="shared" si="857"/>
        <v>192</v>
      </c>
      <c r="E113" s="25">
        <f t="shared" si="857"/>
        <v>243</v>
      </c>
      <c r="F113" s="25">
        <f t="shared" si="857"/>
        <v>274</v>
      </c>
      <c r="G113" s="24">
        <f t="shared" ref="G113:J113" si="858">+H15</f>
        <v>305</v>
      </c>
      <c r="H113" s="25">
        <f t="shared" si="858"/>
        <v>153</v>
      </c>
      <c r="I113" s="25">
        <f t="shared" si="858"/>
        <v>100</v>
      </c>
      <c r="J113" s="25">
        <f t="shared" si="858"/>
        <v>98</v>
      </c>
      <c r="K113" s="24">
        <f t="shared" si="484"/>
        <v>97</v>
      </c>
      <c r="L113" s="25">
        <f t="shared" si="485"/>
        <v>145</v>
      </c>
      <c r="M113" s="25">
        <f t="shared" si="486"/>
        <v>117</v>
      </c>
      <c r="N113" s="25">
        <f t="shared" si="487"/>
        <v>146</v>
      </c>
      <c r="O113" s="24">
        <f t="shared" si="488"/>
        <v>156</v>
      </c>
      <c r="P113" s="25">
        <f t="shared" si="489"/>
        <v>120</v>
      </c>
      <c r="Q113" s="25">
        <f t="shared" si="490"/>
        <v>101</v>
      </c>
      <c r="R113" s="25">
        <f t="shared" si="491"/>
        <v>122</v>
      </c>
      <c r="S113" s="24">
        <f t="shared" si="492"/>
        <v>162</v>
      </c>
      <c r="T113" s="25">
        <f t="shared" si="493"/>
        <v>70</v>
      </c>
      <c r="U113" s="25">
        <f t="shared" si="494"/>
        <v>169</v>
      </c>
      <c r="V113" s="25">
        <f t="shared" si="495"/>
        <v>57</v>
      </c>
      <c r="W113" s="24">
        <f t="shared" si="496"/>
        <v>110</v>
      </c>
      <c r="X113" s="25">
        <f t="shared" si="497"/>
        <v>24</v>
      </c>
      <c r="Y113" s="25">
        <f t="shared" si="498"/>
        <v>0</v>
      </c>
      <c r="Z113" s="25">
        <f t="shared" si="499"/>
        <v>0</v>
      </c>
      <c r="AA113" s="24">
        <f t="shared" si="500"/>
        <v>1225</v>
      </c>
      <c r="AB113" s="25">
        <f t="shared" si="501"/>
        <v>267</v>
      </c>
      <c r="AC113" s="25">
        <f t="shared" si="502"/>
        <v>253</v>
      </c>
      <c r="AD113" s="25">
        <f t="shared" si="503"/>
        <v>112</v>
      </c>
      <c r="AE113" s="24">
        <f t="shared" si="504"/>
        <v>394</v>
      </c>
      <c r="AF113" s="25">
        <f t="shared" si="443"/>
        <v>384</v>
      </c>
      <c r="AG113" s="25">
        <f t="shared" si="443"/>
        <v>390</v>
      </c>
      <c r="AH113" s="25">
        <f t="shared" si="443"/>
        <v>0</v>
      </c>
      <c r="AI113" s="24">
        <f t="shared" si="444"/>
        <v>0</v>
      </c>
      <c r="AJ113" s="24">
        <f t="shared" ref="AJ113:AL113" si="859">+AR15</f>
        <v>0</v>
      </c>
      <c r="AK113" s="24">
        <f t="shared" si="859"/>
        <v>0</v>
      </c>
      <c r="AL113" s="24">
        <f t="shared" si="859"/>
        <v>0</v>
      </c>
      <c r="AW113" s="105" t="s">
        <v>20</v>
      </c>
      <c r="AX113" s="24">
        <f t="shared" ref="AX113:AX114" si="860">+C141</f>
        <v>21293</v>
      </c>
      <c r="AY113" s="24">
        <f t="shared" ref="AY113:AY114" si="861">+D141</f>
        <v>21013</v>
      </c>
      <c r="AZ113" s="24">
        <f t="shared" ref="AZ113:AZ114" si="862">+E141</f>
        <v>20444</v>
      </c>
      <c r="BA113" s="24">
        <f t="shared" ref="BA113:BA114" si="863">+F141</f>
        <v>19420</v>
      </c>
      <c r="BB113" s="24">
        <f t="shared" ref="BB113:BB114" si="864">+G141</f>
        <v>21689</v>
      </c>
      <c r="BC113" s="24">
        <f t="shared" ref="BC113:BC114" si="865">+H141</f>
        <v>23456</v>
      </c>
      <c r="BD113" s="24">
        <f t="shared" ref="BD113:BD114" si="866">+I141</f>
        <v>20537</v>
      </c>
      <c r="BE113" s="24">
        <f t="shared" ref="BE113:BE114" si="867">+J141</f>
        <v>18501</v>
      </c>
      <c r="BF113" s="24">
        <f t="shared" ref="BF113:BF114" si="868">+K141</f>
        <v>21413</v>
      </c>
      <c r="BG113" s="24">
        <f t="shared" ref="BG113:BG114" si="869">+L141</f>
        <v>21109</v>
      </c>
      <c r="BH113" s="24">
        <f t="shared" ref="BH113:BH114" si="870">+M141</f>
        <v>23001</v>
      </c>
      <c r="BI113" s="24">
        <f t="shared" ref="BI113:BI114" si="871">+N141</f>
        <v>21045</v>
      </c>
      <c r="BJ113" s="24">
        <f t="shared" ref="BJ113:BJ114" si="872">+O141</f>
        <v>20508</v>
      </c>
      <c r="BK113" s="24">
        <f t="shared" ref="BK113:BK114" si="873">+P141</f>
        <v>23208</v>
      </c>
      <c r="BL113" s="24">
        <f t="shared" ref="BL113:BL114" si="874">+Q141</f>
        <v>24656</v>
      </c>
      <c r="BM113" s="24">
        <f t="shared" ref="BM113:BM114" si="875">+R141</f>
        <v>23541</v>
      </c>
      <c r="BN113" s="24">
        <f t="shared" ref="BN113:BN114" si="876">+S141</f>
        <v>25558</v>
      </c>
      <c r="BO113" s="24">
        <f t="shared" ref="BO113:BO114" si="877">+T141</f>
        <v>29871</v>
      </c>
      <c r="BP113" s="24">
        <f t="shared" ref="BP113:BP114" si="878">+U141</f>
        <v>30439</v>
      </c>
      <c r="BQ113" s="24">
        <f t="shared" ref="BQ113:BQ114" si="879">+V141</f>
        <v>28975</v>
      </c>
      <c r="BR113" s="24">
        <f t="shared" ref="BR113:BR114" si="880">+W141</f>
        <v>29450</v>
      </c>
      <c r="BS113" s="24">
        <f t="shared" ref="BS113:BS114" si="881">+X141</f>
        <v>16413</v>
      </c>
      <c r="BT113" s="24">
        <f t="shared" ref="BT113:BT114" si="882">+Y141</f>
        <v>26565</v>
      </c>
      <c r="BU113" s="24">
        <f t="shared" ref="BU113:BU114" si="883">+Z141</f>
        <v>35119</v>
      </c>
      <c r="BV113" s="24">
        <f t="shared" ref="BV113:BV114" si="884">+AA141</f>
        <v>39112</v>
      </c>
      <c r="BW113" s="24">
        <f t="shared" ref="BW113:BW114" si="885">+AB141</f>
        <v>63483</v>
      </c>
      <c r="BX113" s="24">
        <f t="shared" ref="BX113:BX114" si="886">+AC141</f>
        <v>50083</v>
      </c>
      <c r="BY113" s="24">
        <f t="shared" ref="BY113:BY114" si="887">+AD141</f>
        <v>44814</v>
      </c>
      <c r="BZ113" s="24">
        <f t="shared" ref="BZ113:BZ114" si="888">+AE141</f>
        <v>58621</v>
      </c>
      <c r="CA113" s="24">
        <f t="shared" ref="CA113:CA114" si="889">+AF141</f>
        <v>71078</v>
      </c>
      <c r="CB113" s="24">
        <f t="shared" ref="CB113:CB114" si="890">+AG141</f>
        <v>76129</v>
      </c>
      <c r="CC113" s="24">
        <f t="shared" ref="CC113:CC114" si="891">+AH141</f>
        <v>0</v>
      </c>
      <c r="CD113" s="24">
        <f t="shared" ref="CD113:CD114" si="892">+AI141</f>
        <v>0</v>
      </c>
      <c r="CE113" s="24">
        <f t="shared" ref="CE113:CE114" si="893">+AJ141</f>
        <v>0</v>
      </c>
      <c r="CF113" s="24">
        <f t="shared" ref="CF113:CF114" si="894">+AK141</f>
        <v>0</v>
      </c>
      <c r="CG113" s="24">
        <f t="shared" ref="CG113:CG114" si="895">+AL141</f>
        <v>0</v>
      </c>
    </row>
    <row r="114" spans="2:85" x14ac:dyDescent="0.2">
      <c r="B114" s="31" t="s">
        <v>21</v>
      </c>
      <c r="C114" s="24">
        <f t="shared" ref="C114:F114" si="896">+C16</f>
        <v>583</v>
      </c>
      <c r="D114" s="25">
        <f t="shared" si="896"/>
        <v>1257</v>
      </c>
      <c r="E114" s="25">
        <f t="shared" si="896"/>
        <v>2817</v>
      </c>
      <c r="F114" s="25">
        <f t="shared" si="896"/>
        <v>3154</v>
      </c>
      <c r="G114" s="24">
        <f t="shared" ref="G114:J114" si="897">+H16</f>
        <v>1755</v>
      </c>
      <c r="H114" s="25">
        <f t="shared" si="897"/>
        <v>414</v>
      </c>
      <c r="I114" s="25">
        <f t="shared" si="897"/>
        <v>329</v>
      </c>
      <c r="J114" s="25">
        <f t="shared" si="897"/>
        <v>581</v>
      </c>
      <c r="K114" s="24">
        <f t="shared" si="484"/>
        <v>272</v>
      </c>
      <c r="L114" s="25">
        <f t="shared" si="485"/>
        <v>344</v>
      </c>
      <c r="M114" s="25">
        <f t="shared" si="486"/>
        <v>201</v>
      </c>
      <c r="N114" s="25">
        <f t="shared" si="487"/>
        <v>938</v>
      </c>
      <c r="O114" s="24">
        <f t="shared" si="488"/>
        <v>402</v>
      </c>
      <c r="P114" s="25">
        <f t="shared" si="489"/>
        <v>849</v>
      </c>
      <c r="Q114" s="25">
        <f t="shared" si="490"/>
        <v>524</v>
      </c>
      <c r="R114" s="25">
        <f t="shared" si="491"/>
        <v>529</v>
      </c>
      <c r="S114" s="24">
        <f t="shared" si="492"/>
        <v>617</v>
      </c>
      <c r="T114" s="25">
        <f t="shared" si="493"/>
        <v>535</v>
      </c>
      <c r="U114" s="25">
        <f t="shared" si="494"/>
        <v>951</v>
      </c>
      <c r="V114" s="25">
        <f t="shared" si="495"/>
        <v>1208</v>
      </c>
      <c r="W114" s="24">
        <f t="shared" si="496"/>
        <v>905</v>
      </c>
      <c r="X114" s="25">
        <f t="shared" si="497"/>
        <v>0</v>
      </c>
      <c r="Y114" s="25">
        <f t="shared" si="498"/>
        <v>0</v>
      </c>
      <c r="Z114" s="25">
        <f t="shared" si="499"/>
        <v>2158</v>
      </c>
      <c r="AA114" s="24">
        <f t="shared" si="500"/>
        <v>2711</v>
      </c>
      <c r="AB114" s="25">
        <f t="shared" si="501"/>
        <v>2067</v>
      </c>
      <c r="AC114" s="25">
        <f t="shared" si="502"/>
        <v>2302</v>
      </c>
      <c r="AD114" s="25">
        <f t="shared" si="503"/>
        <v>820</v>
      </c>
      <c r="AE114" s="24">
        <f t="shared" si="504"/>
        <v>2665</v>
      </c>
      <c r="AF114" s="25">
        <f t="shared" si="443"/>
        <v>2423</v>
      </c>
      <c r="AG114" s="25">
        <f t="shared" si="443"/>
        <v>2425</v>
      </c>
      <c r="AH114" s="25">
        <f t="shared" si="443"/>
        <v>0</v>
      </c>
      <c r="AI114" s="24">
        <f t="shared" si="444"/>
        <v>0</v>
      </c>
      <c r="AJ114" s="24">
        <f t="shared" ref="AJ114:AL114" si="898">+AR16</f>
        <v>0</v>
      </c>
      <c r="AK114" s="24">
        <f t="shared" si="898"/>
        <v>0</v>
      </c>
      <c r="AL114" s="24">
        <f t="shared" si="898"/>
        <v>0</v>
      </c>
      <c r="AW114" s="106" t="s">
        <v>22</v>
      </c>
      <c r="AX114" s="24">
        <f t="shared" si="860"/>
        <v>2426</v>
      </c>
      <c r="AY114" s="24">
        <f t="shared" si="861"/>
        <v>2288</v>
      </c>
      <c r="AZ114" s="24">
        <f t="shared" si="862"/>
        <v>2510</v>
      </c>
      <c r="BA114" s="24">
        <f t="shared" si="863"/>
        <v>1828</v>
      </c>
      <c r="BB114" s="24">
        <f t="shared" si="864"/>
        <v>1488</v>
      </c>
      <c r="BC114" s="24">
        <f t="shared" si="865"/>
        <v>1515</v>
      </c>
      <c r="BD114" s="24">
        <f t="shared" si="866"/>
        <v>2158</v>
      </c>
      <c r="BE114" s="24">
        <f t="shared" si="867"/>
        <v>8317</v>
      </c>
      <c r="BF114" s="24">
        <f t="shared" si="868"/>
        <v>3696</v>
      </c>
      <c r="BG114" s="24">
        <f t="shared" si="869"/>
        <v>4058</v>
      </c>
      <c r="BH114" s="24">
        <f t="shared" si="870"/>
        <v>6512</v>
      </c>
      <c r="BI114" s="24">
        <f t="shared" si="871"/>
        <v>4419</v>
      </c>
      <c r="BJ114" s="24">
        <f t="shared" si="872"/>
        <v>5395</v>
      </c>
      <c r="BK114" s="24">
        <f t="shared" si="873"/>
        <v>4756</v>
      </c>
      <c r="BL114" s="24">
        <f t="shared" si="874"/>
        <v>5012</v>
      </c>
      <c r="BM114" s="24">
        <f t="shared" si="875"/>
        <v>5652</v>
      </c>
      <c r="BN114" s="24">
        <f t="shared" si="876"/>
        <v>5404</v>
      </c>
      <c r="BO114" s="24">
        <f t="shared" si="877"/>
        <v>9358</v>
      </c>
      <c r="BP114" s="24">
        <f t="shared" si="878"/>
        <v>8680</v>
      </c>
      <c r="BQ114" s="24">
        <f t="shared" si="879"/>
        <v>9452</v>
      </c>
      <c r="BR114" s="24">
        <f t="shared" si="880"/>
        <v>7157</v>
      </c>
      <c r="BS114" s="24">
        <f t="shared" si="881"/>
        <v>2605</v>
      </c>
      <c r="BT114" s="24">
        <f t="shared" si="882"/>
        <v>4298</v>
      </c>
      <c r="BU114" s="24">
        <f t="shared" si="883"/>
        <v>5261</v>
      </c>
      <c r="BV114" s="24">
        <f t="shared" si="884"/>
        <v>5963</v>
      </c>
      <c r="BW114" s="24">
        <f t="shared" si="885"/>
        <v>7707</v>
      </c>
      <c r="BX114" s="24">
        <f t="shared" si="886"/>
        <v>6386</v>
      </c>
      <c r="BY114" s="24">
        <f t="shared" si="887"/>
        <v>7812</v>
      </c>
      <c r="BZ114" s="24">
        <f t="shared" si="888"/>
        <v>7570</v>
      </c>
      <c r="CA114" s="24">
        <f t="shared" si="889"/>
        <v>11559</v>
      </c>
      <c r="CB114" s="24">
        <f t="shared" si="890"/>
        <v>9799</v>
      </c>
      <c r="CC114" s="24">
        <f t="shared" si="891"/>
        <v>0</v>
      </c>
      <c r="CD114" s="24">
        <f t="shared" si="892"/>
        <v>0</v>
      </c>
      <c r="CE114" s="24">
        <f t="shared" si="893"/>
        <v>0</v>
      </c>
      <c r="CF114" s="24">
        <f t="shared" si="894"/>
        <v>0</v>
      </c>
      <c r="CG114" s="24">
        <f t="shared" si="895"/>
        <v>0</v>
      </c>
    </row>
    <row r="115" spans="2:85" x14ac:dyDescent="0.2">
      <c r="B115" s="31" t="s">
        <v>23</v>
      </c>
      <c r="C115" s="24">
        <f t="shared" ref="C115:F115" si="899">+C17</f>
        <v>1205</v>
      </c>
      <c r="D115" s="25">
        <f t="shared" si="899"/>
        <v>0</v>
      </c>
      <c r="E115" s="25">
        <f t="shared" si="899"/>
        <v>2250</v>
      </c>
      <c r="F115" s="25">
        <f t="shared" si="899"/>
        <v>2221</v>
      </c>
      <c r="G115" s="24">
        <f t="shared" ref="G115:J115" si="900">+H17</f>
        <v>1010</v>
      </c>
      <c r="H115" s="25">
        <f t="shared" si="900"/>
        <v>814</v>
      </c>
      <c r="I115" s="25">
        <f t="shared" si="900"/>
        <v>881</v>
      </c>
      <c r="J115" s="25">
        <f t="shared" si="900"/>
        <v>729</v>
      </c>
      <c r="K115" s="24">
        <f t="shared" si="484"/>
        <v>595</v>
      </c>
      <c r="L115" s="25">
        <f t="shared" si="485"/>
        <v>601</v>
      </c>
      <c r="M115" s="25">
        <f t="shared" si="486"/>
        <v>566</v>
      </c>
      <c r="N115" s="25">
        <f t="shared" si="487"/>
        <v>697</v>
      </c>
      <c r="O115" s="24">
        <f t="shared" si="488"/>
        <v>593</v>
      </c>
      <c r="P115" s="25">
        <f t="shared" si="489"/>
        <v>711</v>
      </c>
      <c r="Q115" s="25">
        <f t="shared" si="490"/>
        <v>436</v>
      </c>
      <c r="R115" s="25">
        <f t="shared" si="491"/>
        <v>516</v>
      </c>
      <c r="S115" s="24">
        <f t="shared" si="492"/>
        <v>549</v>
      </c>
      <c r="T115" s="25">
        <f t="shared" si="493"/>
        <v>799</v>
      </c>
      <c r="U115" s="25">
        <f t="shared" si="494"/>
        <v>1586</v>
      </c>
      <c r="V115" s="25">
        <f t="shared" si="495"/>
        <v>1152</v>
      </c>
      <c r="W115" s="24">
        <f t="shared" si="496"/>
        <v>675</v>
      </c>
      <c r="X115" s="25">
        <f t="shared" si="497"/>
        <v>2</v>
      </c>
      <c r="Y115" s="25">
        <f t="shared" si="498"/>
        <v>0</v>
      </c>
      <c r="Z115" s="25">
        <f t="shared" si="499"/>
        <v>278</v>
      </c>
      <c r="AA115" s="24">
        <f t="shared" si="500"/>
        <v>551</v>
      </c>
      <c r="AB115" s="25">
        <f t="shared" si="501"/>
        <v>1736</v>
      </c>
      <c r="AC115" s="25">
        <f t="shared" si="502"/>
        <v>1817</v>
      </c>
      <c r="AD115" s="25">
        <f t="shared" si="503"/>
        <v>1659</v>
      </c>
      <c r="AE115" s="24">
        <f t="shared" si="504"/>
        <v>1748</v>
      </c>
      <c r="AF115" s="25">
        <f t="shared" si="443"/>
        <v>2148</v>
      </c>
      <c r="AG115" s="25">
        <f t="shared" si="443"/>
        <v>3233</v>
      </c>
      <c r="AH115" s="25">
        <f t="shared" si="443"/>
        <v>0</v>
      </c>
      <c r="AI115" s="24">
        <f t="shared" si="444"/>
        <v>0</v>
      </c>
      <c r="AJ115" s="24">
        <f t="shared" ref="AJ115:AL115" si="901">+AR17</f>
        <v>0</v>
      </c>
      <c r="AK115" s="24">
        <f t="shared" si="901"/>
        <v>0</v>
      </c>
      <c r="AL115" s="24">
        <f t="shared" si="901"/>
        <v>0</v>
      </c>
      <c r="AW115" s="107" t="s">
        <v>24</v>
      </c>
      <c r="AX115" s="24">
        <f t="shared" ref="AX115" si="902">+C146+C147</f>
        <v>312</v>
      </c>
      <c r="AY115" s="24">
        <f t="shared" ref="AY115" si="903">+D146+D147</f>
        <v>219</v>
      </c>
      <c r="AZ115" s="24">
        <f t="shared" ref="AZ115" si="904">+E146+E147</f>
        <v>704</v>
      </c>
      <c r="BA115" s="24">
        <f t="shared" ref="BA115" si="905">+F146+F147</f>
        <v>2232</v>
      </c>
      <c r="BB115" s="24">
        <f t="shared" ref="BB115" si="906">+G146+G147</f>
        <v>0</v>
      </c>
      <c r="BC115" s="24">
        <f t="shared" ref="BC115" si="907">+H146+H147</f>
        <v>433</v>
      </c>
      <c r="BD115" s="24">
        <f t="shared" ref="BD115" si="908">+I146+I147</f>
        <v>955</v>
      </c>
      <c r="BE115" s="24">
        <f t="shared" ref="BE115" si="909">+J146+J147</f>
        <v>1156</v>
      </c>
      <c r="BF115" s="24">
        <f t="shared" ref="BF115" si="910">+K146+K147</f>
        <v>0</v>
      </c>
      <c r="BG115" s="24">
        <f t="shared" ref="BG115" si="911">+L146+L147</f>
        <v>559</v>
      </c>
      <c r="BH115" s="24">
        <f t="shared" ref="BH115" si="912">+M146+M147</f>
        <v>1291</v>
      </c>
      <c r="BI115" s="24">
        <f t="shared" ref="BI115" si="913">+N146+N147</f>
        <v>2141</v>
      </c>
      <c r="BJ115" s="24">
        <f t="shared" ref="BJ115" si="914">+O146+O147</f>
        <v>119</v>
      </c>
      <c r="BK115" s="24">
        <f t="shared" ref="BK115" si="915">+P146+P147</f>
        <v>590</v>
      </c>
      <c r="BL115" s="24">
        <f t="shared" ref="BL115" si="916">+Q146+Q147</f>
        <v>1266</v>
      </c>
      <c r="BM115" s="24">
        <f t="shared" ref="BM115" si="917">+R146+R147</f>
        <v>2161</v>
      </c>
      <c r="BN115" s="24">
        <f t="shared" ref="BN115" si="918">+S146+S147</f>
        <v>0</v>
      </c>
      <c r="BO115" s="24">
        <f t="shared" ref="BO115" si="919">+T146+T147</f>
        <v>205</v>
      </c>
      <c r="BP115" s="24">
        <f t="shared" ref="BP115" si="920">+U146+U147</f>
        <v>1030</v>
      </c>
      <c r="BQ115" s="24">
        <f t="shared" ref="BQ115" si="921">+V146+V147</f>
        <v>2129</v>
      </c>
      <c r="BR115" s="24">
        <f t="shared" ref="BR115" si="922">+W146+W147</f>
        <v>0</v>
      </c>
      <c r="BS115" s="24">
        <f t="shared" ref="BS115" si="923">+X146+X147</f>
        <v>203</v>
      </c>
      <c r="BT115" s="24">
        <f t="shared" ref="BT115" si="924">+Y146+Y147</f>
        <v>441</v>
      </c>
      <c r="BU115" s="24">
        <f t="shared" ref="BU115" si="925">+Z146+Z147</f>
        <v>411</v>
      </c>
      <c r="BV115" s="24">
        <f t="shared" ref="BV115" si="926">+AA146+AA147</f>
        <v>0</v>
      </c>
      <c r="BW115" s="24">
        <f t="shared" ref="BW115" si="927">+AB146+AB147</f>
        <v>795</v>
      </c>
      <c r="BX115" s="24">
        <f t="shared" ref="BX115" si="928">+AC146+AC147</f>
        <v>687</v>
      </c>
      <c r="BY115" s="24">
        <f t="shared" ref="BY115" si="929">+AD146+AD147</f>
        <v>1667</v>
      </c>
      <c r="BZ115" s="24">
        <f t="shared" ref="BZ115" si="930">+AE146+AE147</f>
        <v>0</v>
      </c>
      <c r="CA115" s="24">
        <f t="shared" ref="CA115" si="931">+AF146+AF147</f>
        <v>406</v>
      </c>
      <c r="CB115" s="24">
        <f t="shared" ref="CB115" si="932">+AG146+AG147</f>
        <v>490</v>
      </c>
      <c r="CC115" s="24">
        <f t="shared" ref="CC115" si="933">+AH146+AH147</f>
        <v>0</v>
      </c>
      <c r="CD115" s="24">
        <f t="shared" ref="CD115" si="934">+AI146+AI147</f>
        <v>0</v>
      </c>
      <c r="CE115" s="24">
        <f t="shared" ref="CE115" si="935">+AJ146+AJ147</f>
        <v>0</v>
      </c>
      <c r="CF115" s="24">
        <f t="shared" ref="CF115" si="936">+AK146+AK147</f>
        <v>0</v>
      </c>
      <c r="CG115" s="24">
        <f t="shared" ref="CG115" si="937">+AL146+AL147</f>
        <v>0</v>
      </c>
    </row>
    <row r="116" spans="2:85" ht="13.5" thickBot="1" x14ac:dyDescent="0.25">
      <c r="B116" s="31" t="s">
        <v>25</v>
      </c>
      <c r="C116" s="24">
        <f t="shared" ref="C116:F116" si="938">+C18</f>
        <v>304</v>
      </c>
      <c r="D116" s="25">
        <f t="shared" si="938"/>
        <v>245</v>
      </c>
      <c r="E116" s="25">
        <f t="shared" si="938"/>
        <v>292</v>
      </c>
      <c r="F116" s="25">
        <f t="shared" si="938"/>
        <v>206</v>
      </c>
      <c r="G116" s="24">
        <f t="shared" ref="G116:J116" si="939">+H18</f>
        <v>222</v>
      </c>
      <c r="H116" s="25">
        <f t="shared" si="939"/>
        <v>179</v>
      </c>
      <c r="I116" s="25">
        <f t="shared" si="939"/>
        <v>183</v>
      </c>
      <c r="J116" s="25">
        <f t="shared" si="939"/>
        <v>119</v>
      </c>
      <c r="K116" s="24">
        <f t="shared" si="484"/>
        <v>115</v>
      </c>
      <c r="L116" s="25">
        <f t="shared" si="485"/>
        <v>120</v>
      </c>
      <c r="M116" s="25">
        <f t="shared" si="486"/>
        <v>127</v>
      </c>
      <c r="N116" s="25">
        <f t="shared" si="487"/>
        <v>141</v>
      </c>
      <c r="O116" s="24">
        <f t="shared" si="488"/>
        <v>128</v>
      </c>
      <c r="P116" s="25">
        <f t="shared" si="489"/>
        <v>142</v>
      </c>
      <c r="Q116" s="25">
        <f t="shared" si="490"/>
        <v>153</v>
      </c>
      <c r="R116" s="25">
        <f t="shared" si="491"/>
        <v>136</v>
      </c>
      <c r="S116" s="24">
        <f t="shared" si="492"/>
        <v>146</v>
      </c>
      <c r="T116" s="25">
        <f t="shared" si="493"/>
        <v>154</v>
      </c>
      <c r="U116" s="25">
        <f t="shared" si="494"/>
        <v>214</v>
      </c>
      <c r="V116" s="25">
        <f t="shared" si="495"/>
        <v>111</v>
      </c>
      <c r="W116" s="24">
        <f t="shared" si="496"/>
        <v>71</v>
      </c>
      <c r="X116" s="25">
        <f t="shared" si="497"/>
        <v>2</v>
      </c>
      <c r="Y116" s="25">
        <f t="shared" si="498"/>
        <v>0</v>
      </c>
      <c r="Z116" s="25">
        <f t="shared" si="499"/>
        <v>55</v>
      </c>
      <c r="AA116" s="24">
        <f t="shared" si="500"/>
        <v>117</v>
      </c>
      <c r="AB116" s="25">
        <f t="shared" si="501"/>
        <v>216</v>
      </c>
      <c r="AC116" s="25">
        <f t="shared" si="502"/>
        <v>258</v>
      </c>
      <c r="AD116" s="25">
        <f t="shared" si="503"/>
        <v>187</v>
      </c>
      <c r="AE116" s="24">
        <f t="shared" si="504"/>
        <v>151</v>
      </c>
      <c r="AF116" s="25">
        <f t="shared" si="443"/>
        <v>201</v>
      </c>
      <c r="AG116" s="25">
        <f t="shared" si="443"/>
        <v>283</v>
      </c>
      <c r="AH116" s="25">
        <f t="shared" si="443"/>
        <v>0</v>
      </c>
      <c r="AI116" s="24">
        <f t="shared" si="444"/>
        <v>0</v>
      </c>
      <c r="AJ116" s="24">
        <f t="shared" ref="AJ116:AL116" si="940">+AR18</f>
        <v>0</v>
      </c>
      <c r="AK116" s="24">
        <f t="shared" si="940"/>
        <v>0</v>
      </c>
      <c r="AL116" s="24">
        <f t="shared" si="940"/>
        <v>0</v>
      </c>
      <c r="AW116" s="108" t="s">
        <v>26</v>
      </c>
      <c r="AX116" s="45">
        <f t="shared" ref="AX116" si="941">+C107+C109</f>
        <v>3991</v>
      </c>
      <c r="AY116" s="45">
        <f t="shared" ref="AY116" si="942">+D107+D109</f>
        <v>4171</v>
      </c>
      <c r="AZ116" s="45">
        <f t="shared" ref="AZ116" si="943">+E107+E109</f>
        <v>6057</v>
      </c>
      <c r="BA116" s="45">
        <f t="shared" ref="BA116" si="944">+F107+F109</f>
        <v>6508</v>
      </c>
      <c r="BB116" s="45">
        <f t="shared" ref="BB116" si="945">+G107+G109</f>
        <v>6168</v>
      </c>
      <c r="BC116" s="45">
        <f t="shared" ref="BC116" si="946">+H107+H109</f>
        <v>7139</v>
      </c>
      <c r="BD116" s="45">
        <f t="shared" ref="BD116" si="947">+I107+I109</f>
        <v>7173</v>
      </c>
      <c r="BE116" s="45">
        <f t="shared" ref="BE116" si="948">+J107+J109</f>
        <v>4895</v>
      </c>
      <c r="BF116" s="45">
        <f t="shared" ref="BF116" si="949">+K107+K109</f>
        <v>7132</v>
      </c>
      <c r="BG116" s="45">
        <f t="shared" ref="BG116" si="950">+L107+L109</f>
        <v>11051</v>
      </c>
      <c r="BH116" s="45">
        <f t="shared" ref="BH116" si="951">+M107+M109</f>
        <v>6637</v>
      </c>
      <c r="BI116" s="45">
        <f t="shared" ref="BI116" si="952">+N107+N109</f>
        <v>5638</v>
      </c>
      <c r="BJ116" s="45">
        <f t="shared" ref="BJ116" si="953">+O107+O109</f>
        <v>8840</v>
      </c>
      <c r="BK116" s="45">
        <f t="shared" ref="BK116" si="954">+P107+P109</f>
        <v>10876</v>
      </c>
      <c r="BL116" s="45">
        <f t="shared" ref="BL116" si="955">+Q107+Q109</f>
        <v>11411</v>
      </c>
      <c r="BM116" s="45">
        <f t="shared" ref="BM116" si="956">+R107+R109</f>
        <v>9317</v>
      </c>
      <c r="BN116" s="45">
        <f t="shared" ref="BN116" si="957">+S107+S109</f>
        <v>10707</v>
      </c>
      <c r="BO116" s="45">
        <f t="shared" ref="BO116" si="958">+T107+T109</f>
        <v>16352</v>
      </c>
      <c r="BP116" s="45">
        <f t="shared" ref="BP116" si="959">+U107+U109</f>
        <v>17108</v>
      </c>
      <c r="BQ116" s="45">
        <f t="shared" ref="BQ116" si="960">+V107+V109</f>
        <v>15569</v>
      </c>
      <c r="BR116" s="45">
        <f t="shared" ref="BR116" si="961">+W107+W109</f>
        <v>7926</v>
      </c>
      <c r="BS116" s="45">
        <f t="shared" ref="BS116" si="962">+X107+X109</f>
        <v>7142</v>
      </c>
      <c r="BT116" s="45">
        <f t="shared" ref="BT116" si="963">+Y107+Y109</f>
        <v>7772</v>
      </c>
      <c r="BU116" s="45">
        <f t="shared" ref="BU116" si="964">+Z107+Z109</f>
        <v>8423</v>
      </c>
      <c r="BV116" s="45">
        <f t="shared" ref="BV116" si="965">+AA107+AA109</f>
        <v>8275</v>
      </c>
      <c r="BW116" s="45">
        <f t="shared" ref="BW116" si="966">+AB107+AB109</f>
        <v>8178</v>
      </c>
      <c r="BX116" s="45">
        <f t="shared" ref="BX116" si="967">+AC107+AC109</f>
        <v>9575</v>
      </c>
      <c r="BY116" s="45">
        <f t="shared" ref="BY116" si="968">+AD107+AD109</f>
        <v>9872</v>
      </c>
      <c r="BZ116" s="45">
        <f t="shared" ref="BZ116" si="969">+AE107+AE109</f>
        <v>8746</v>
      </c>
      <c r="CA116" s="45">
        <f t="shared" ref="CA116" si="970">+AF107+AF109</f>
        <v>9252</v>
      </c>
      <c r="CB116" s="45">
        <f t="shared" ref="CB116" si="971">+AG107+AG109</f>
        <v>10182</v>
      </c>
      <c r="CC116" s="45">
        <f t="shared" ref="CC116" si="972">+AH107+AH109</f>
        <v>0</v>
      </c>
      <c r="CD116" s="45">
        <f t="shared" ref="CD116" si="973">+AI107+AI109</f>
        <v>0</v>
      </c>
      <c r="CE116" s="45">
        <f t="shared" ref="CE116" si="974">+AJ107+AJ109</f>
        <v>0</v>
      </c>
      <c r="CF116" s="45">
        <f t="shared" ref="CF116" si="975">+AK107+AK109</f>
        <v>0</v>
      </c>
      <c r="CG116" s="45">
        <f t="shared" ref="CG116" si="976">+AL107+AL109</f>
        <v>0</v>
      </c>
    </row>
    <row r="117" spans="2:85" x14ac:dyDescent="0.2">
      <c r="B117" s="40" t="s">
        <v>27</v>
      </c>
      <c r="C117" s="24">
        <f t="shared" ref="C117:F117" si="977">+C19</f>
        <v>126</v>
      </c>
      <c r="D117" s="25">
        <f t="shared" si="977"/>
        <v>119</v>
      </c>
      <c r="E117" s="25">
        <f t="shared" si="977"/>
        <v>116</v>
      </c>
      <c r="F117" s="25">
        <f t="shared" si="977"/>
        <v>109</v>
      </c>
      <c r="G117" s="24">
        <f t="shared" ref="G117:J117" si="978">+H19</f>
        <v>125</v>
      </c>
      <c r="H117" s="25">
        <f t="shared" si="978"/>
        <v>120</v>
      </c>
      <c r="I117" s="25">
        <f t="shared" si="978"/>
        <v>144</v>
      </c>
      <c r="J117" s="25">
        <f t="shared" si="978"/>
        <v>136</v>
      </c>
      <c r="K117" s="24">
        <f t="shared" si="484"/>
        <v>115</v>
      </c>
      <c r="L117" s="25">
        <f t="shared" si="485"/>
        <v>96</v>
      </c>
      <c r="M117" s="25">
        <f t="shared" si="486"/>
        <v>94</v>
      </c>
      <c r="N117" s="25">
        <f t="shared" si="487"/>
        <v>114</v>
      </c>
      <c r="O117" s="24">
        <f t="shared" si="488"/>
        <v>100</v>
      </c>
      <c r="P117" s="25">
        <f t="shared" si="489"/>
        <v>90</v>
      </c>
      <c r="Q117" s="25">
        <f t="shared" si="490"/>
        <v>117</v>
      </c>
      <c r="R117" s="25">
        <f t="shared" si="491"/>
        <v>116</v>
      </c>
      <c r="S117" s="24">
        <f t="shared" si="492"/>
        <v>115</v>
      </c>
      <c r="T117" s="25">
        <f t="shared" si="493"/>
        <v>129</v>
      </c>
      <c r="U117" s="25">
        <f t="shared" si="494"/>
        <v>164</v>
      </c>
      <c r="V117" s="25">
        <f t="shared" si="495"/>
        <v>133</v>
      </c>
      <c r="W117" s="24">
        <f t="shared" si="496"/>
        <v>121</v>
      </c>
      <c r="X117" s="25">
        <f t="shared" si="497"/>
        <v>128</v>
      </c>
      <c r="Y117" s="25">
        <f t="shared" si="498"/>
        <v>145</v>
      </c>
      <c r="Z117" s="25">
        <f t="shared" si="499"/>
        <v>163</v>
      </c>
      <c r="AA117" s="24">
        <f t="shared" si="500"/>
        <v>134</v>
      </c>
      <c r="AB117" s="25">
        <f t="shared" si="501"/>
        <v>150</v>
      </c>
      <c r="AC117" s="25">
        <f t="shared" si="502"/>
        <v>149</v>
      </c>
      <c r="AD117" s="25">
        <f t="shared" si="503"/>
        <v>158</v>
      </c>
      <c r="AE117" s="24">
        <f t="shared" si="504"/>
        <v>113</v>
      </c>
      <c r="AF117" s="25">
        <f t="shared" si="443"/>
        <v>154</v>
      </c>
      <c r="AG117" s="25">
        <f t="shared" si="443"/>
        <v>145</v>
      </c>
      <c r="AH117" s="25">
        <f t="shared" si="443"/>
        <v>0</v>
      </c>
      <c r="AI117" s="24">
        <f t="shared" si="444"/>
        <v>0</v>
      </c>
      <c r="AJ117" s="24">
        <f t="shared" ref="AJ117:AL117" si="979">+AR19</f>
        <v>0</v>
      </c>
      <c r="AK117" s="24">
        <f t="shared" si="979"/>
        <v>0</v>
      </c>
      <c r="AL117" s="24">
        <f t="shared" si="979"/>
        <v>0</v>
      </c>
    </row>
    <row r="118" spans="2:85" x14ac:dyDescent="0.2">
      <c r="B118" s="41" t="s">
        <v>28</v>
      </c>
      <c r="C118" s="24">
        <f t="shared" ref="C118:F118" si="980">+C20</f>
        <v>51</v>
      </c>
      <c r="D118" s="25">
        <f t="shared" si="980"/>
        <v>56</v>
      </c>
      <c r="E118" s="25">
        <f t="shared" si="980"/>
        <v>49</v>
      </c>
      <c r="F118" s="25">
        <f t="shared" si="980"/>
        <v>61</v>
      </c>
      <c r="G118" s="24">
        <f t="shared" ref="G118:J118" si="981">+H20</f>
        <v>59</v>
      </c>
      <c r="H118" s="25">
        <f t="shared" si="981"/>
        <v>50</v>
      </c>
      <c r="I118" s="25">
        <f t="shared" si="981"/>
        <v>52</v>
      </c>
      <c r="J118" s="25">
        <f t="shared" si="981"/>
        <v>58</v>
      </c>
      <c r="K118" s="24">
        <f t="shared" si="484"/>
        <v>48</v>
      </c>
      <c r="L118" s="25">
        <f t="shared" si="485"/>
        <v>39</v>
      </c>
      <c r="M118" s="25">
        <f t="shared" si="486"/>
        <v>59</v>
      </c>
      <c r="N118" s="25">
        <f t="shared" si="487"/>
        <v>41</v>
      </c>
      <c r="O118" s="24">
        <f t="shared" si="488"/>
        <v>40</v>
      </c>
      <c r="P118" s="25">
        <f t="shared" si="489"/>
        <v>38</v>
      </c>
      <c r="Q118" s="25">
        <f t="shared" si="490"/>
        <v>44</v>
      </c>
      <c r="R118" s="25">
        <f t="shared" si="491"/>
        <v>44</v>
      </c>
      <c r="S118" s="24">
        <f t="shared" si="492"/>
        <v>36</v>
      </c>
      <c r="T118" s="25">
        <f t="shared" si="493"/>
        <v>46</v>
      </c>
      <c r="U118" s="25">
        <f t="shared" si="494"/>
        <v>44</v>
      </c>
      <c r="V118" s="25">
        <f t="shared" si="495"/>
        <v>46</v>
      </c>
      <c r="W118" s="24">
        <f t="shared" si="496"/>
        <v>53</v>
      </c>
      <c r="X118" s="25">
        <f t="shared" si="497"/>
        <v>64</v>
      </c>
      <c r="Y118" s="25">
        <f t="shared" si="498"/>
        <v>67</v>
      </c>
      <c r="Z118" s="25">
        <f t="shared" si="499"/>
        <v>68</v>
      </c>
      <c r="AA118" s="24">
        <f t="shared" si="500"/>
        <v>50</v>
      </c>
      <c r="AB118" s="25">
        <f t="shared" si="501"/>
        <v>76</v>
      </c>
      <c r="AC118" s="25">
        <f t="shared" si="502"/>
        <v>82</v>
      </c>
      <c r="AD118" s="25">
        <f t="shared" si="503"/>
        <v>66</v>
      </c>
      <c r="AE118" s="24">
        <f t="shared" si="504"/>
        <v>60</v>
      </c>
      <c r="AF118" s="25">
        <f t="shared" ref="AF118:AF147" si="982">+AM20</f>
        <v>26</v>
      </c>
      <c r="AG118" s="25">
        <f t="shared" ref="AG118:AG147" si="983">+AN20</f>
        <v>70</v>
      </c>
      <c r="AH118" s="25">
        <f t="shared" ref="AH118:AH147" si="984">+AO20</f>
        <v>0</v>
      </c>
      <c r="AI118" s="24">
        <f t="shared" si="444"/>
        <v>0</v>
      </c>
      <c r="AJ118" s="24">
        <f t="shared" ref="AJ118:AL118" si="985">+AR20</f>
        <v>0</v>
      </c>
      <c r="AK118" s="24">
        <f t="shared" si="985"/>
        <v>0</v>
      </c>
      <c r="AL118" s="24">
        <f t="shared" si="985"/>
        <v>0</v>
      </c>
      <c r="AX118" s="79" t="s">
        <v>493</v>
      </c>
      <c r="AY118" s="80" t="s">
        <v>494</v>
      </c>
      <c r="AZ118" s="80" t="s">
        <v>495</v>
      </c>
      <c r="BA118" s="80" t="s">
        <v>496</v>
      </c>
      <c r="BB118" s="79" t="s">
        <v>524</v>
      </c>
      <c r="BC118" s="80" t="s">
        <v>525</v>
      </c>
      <c r="BD118" s="80" t="s">
        <v>526</v>
      </c>
      <c r="BE118" s="80" t="s">
        <v>527</v>
      </c>
      <c r="BF118" s="79" t="s">
        <v>541</v>
      </c>
      <c r="BG118" s="80" t="s">
        <v>542</v>
      </c>
      <c r="BH118" s="80" t="s">
        <v>543</v>
      </c>
      <c r="BI118" s="80" t="s">
        <v>544</v>
      </c>
      <c r="BJ118" s="79" t="s">
        <v>545</v>
      </c>
      <c r="BK118" s="80" t="s">
        <v>546</v>
      </c>
      <c r="BL118" s="80" t="s">
        <v>547</v>
      </c>
      <c r="BM118" s="80" t="s">
        <v>548</v>
      </c>
      <c r="BN118" s="79" t="s">
        <v>549</v>
      </c>
      <c r="BO118" s="80" t="s">
        <v>550</v>
      </c>
      <c r="BP118" s="80" t="s">
        <v>551</v>
      </c>
      <c r="BQ118" s="80" t="s">
        <v>552</v>
      </c>
      <c r="BR118" s="79" t="s">
        <v>553</v>
      </c>
      <c r="BS118" s="80" t="s">
        <v>554</v>
      </c>
      <c r="BT118" s="80" t="s">
        <v>555</v>
      </c>
      <c r="BU118" s="80" t="s">
        <v>556</v>
      </c>
      <c r="BV118" s="79" t="s">
        <v>557</v>
      </c>
      <c r="BW118" s="80" t="s">
        <v>558</v>
      </c>
      <c r="BX118" s="80" t="s">
        <v>559</v>
      </c>
      <c r="BY118" s="80" t="s">
        <v>560</v>
      </c>
      <c r="BZ118" s="79" t="s">
        <v>561</v>
      </c>
      <c r="CA118" s="80" t="s">
        <v>562</v>
      </c>
      <c r="CB118" s="80" t="s">
        <v>563</v>
      </c>
      <c r="CC118" s="80" t="s">
        <v>564</v>
      </c>
      <c r="CD118" s="79" t="s">
        <v>565</v>
      </c>
      <c r="CE118" s="80" t="s">
        <v>566</v>
      </c>
      <c r="CF118" s="80" t="s">
        <v>567</v>
      </c>
      <c r="CG118" s="80" t="s">
        <v>568</v>
      </c>
    </row>
    <row r="119" spans="2:85" ht="13.5" thickBot="1" x14ac:dyDescent="0.25">
      <c r="B119" s="48" t="s">
        <v>464</v>
      </c>
      <c r="C119" s="49">
        <f t="shared" ref="C119:F119" si="986">+C21</f>
        <v>864</v>
      </c>
      <c r="D119" s="50">
        <f t="shared" si="986"/>
        <v>836</v>
      </c>
      <c r="E119" s="50">
        <f t="shared" si="986"/>
        <v>1028</v>
      </c>
      <c r="F119" s="50">
        <f t="shared" si="986"/>
        <v>1038</v>
      </c>
      <c r="G119" s="49">
        <f t="shared" ref="G119:J119" si="987">+H21</f>
        <v>1115</v>
      </c>
      <c r="H119" s="50">
        <f t="shared" si="987"/>
        <v>1172</v>
      </c>
      <c r="I119" s="50">
        <f t="shared" si="987"/>
        <v>1088</v>
      </c>
      <c r="J119" s="50">
        <f t="shared" si="987"/>
        <v>1062</v>
      </c>
      <c r="K119" s="49">
        <f t="shared" si="484"/>
        <v>1103</v>
      </c>
      <c r="L119" s="50">
        <f t="shared" si="485"/>
        <v>1106</v>
      </c>
      <c r="M119" s="50">
        <f t="shared" si="486"/>
        <v>1170</v>
      </c>
      <c r="N119" s="50">
        <f t="shared" si="487"/>
        <v>1041</v>
      </c>
      <c r="O119" s="49">
        <f t="shared" si="488"/>
        <v>948</v>
      </c>
      <c r="P119" s="50">
        <f t="shared" si="489"/>
        <v>1121</v>
      </c>
      <c r="Q119" s="50">
        <f t="shared" si="490"/>
        <v>1058</v>
      </c>
      <c r="R119" s="50">
        <f t="shared" si="491"/>
        <v>1207</v>
      </c>
      <c r="S119" s="49">
        <f t="shared" si="492"/>
        <v>1082</v>
      </c>
      <c r="T119" s="50">
        <f t="shared" si="493"/>
        <v>1136</v>
      </c>
      <c r="U119" s="50">
        <f t="shared" si="494"/>
        <v>1084</v>
      </c>
      <c r="V119" s="50">
        <f t="shared" si="495"/>
        <v>1011</v>
      </c>
      <c r="W119" s="49">
        <f t="shared" si="496"/>
        <v>1208</v>
      </c>
      <c r="X119" s="50">
        <f t="shared" si="497"/>
        <v>614</v>
      </c>
      <c r="Y119" s="50">
        <f t="shared" si="498"/>
        <v>991</v>
      </c>
      <c r="Z119" s="50">
        <f t="shared" si="499"/>
        <v>0</v>
      </c>
      <c r="AA119" s="49">
        <f t="shared" si="500"/>
        <v>1250</v>
      </c>
      <c r="AB119" s="50">
        <f t="shared" si="501"/>
        <v>1673</v>
      </c>
      <c r="AC119" s="50">
        <f t="shared" si="502"/>
        <v>2063</v>
      </c>
      <c r="AD119" s="50">
        <f t="shared" si="503"/>
        <v>1548</v>
      </c>
      <c r="AE119" s="49">
        <f t="shared" si="504"/>
        <v>1726</v>
      </c>
      <c r="AF119" s="50">
        <f t="shared" si="982"/>
        <v>2086</v>
      </c>
      <c r="AG119" s="50">
        <f t="shared" si="983"/>
        <v>2131</v>
      </c>
      <c r="AH119" s="50">
        <f t="shared" si="984"/>
        <v>0</v>
      </c>
      <c r="AI119" s="49">
        <f t="shared" si="444"/>
        <v>0</v>
      </c>
      <c r="AJ119" s="49">
        <f t="shared" ref="AJ119:AL119" si="988">+AR21</f>
        <v>0</v>
      </c>
      <c r="AK119" s="49">
        <f t="shared" si="988"/>
        <v>0</v>
      </c>
      <c r="AL119" s="49">
        <f t="shared" si="988"/>
        <v>0</v>
      </c>
    </row>
    <row r="120" spans="2:85" x14ac:dyDescent="0.2">
      <c r="B120" s="39" t="s">
        <v>465</v>
      </c>
      <c r="C120" s="24">
        <f t="shared" ref="C120:F120" si="989">+C22</f>
        <v>177</v>
      </c>
      <c r="D120" s="25">
        <f t="shared" si="989"/>
        <v>175</v>
      </c>
      <c r="E120" s="25">
        <f t="shared" si="989"/>
        <v>165</v>
      </c>
      <c r="F120" s="25">
        <f t="shared" si="989"/>
        <v>170</v>
      </c>
      <c r="G120" s="24">
        <f t="shared" ref="G120:J120" si="990">+H22</f>
        <v>184</v>
      </c>
      <c r="H120" s="25">
        <f t="shared" si="990"/>
        <v>170</v>
      </c>
      <c r="I120" s="25">
        <f t="shared" si="990"/>
        <v>196</v>
      </c>
      <c r="J120" s="25">
        <f t="shared" si="990"/>
        <v>194</v>
      </c>
      <c r="K120" s="24">
        <f t="shared" si="484"/>
        <v>163</v>
      </c>
      <c r="L120" s="25">
        <f t="shared" si="485"/>
        <v>135</v>
      </c>
      <c r="M120" s="25">
        <f t="shared" si="486"/>
        <v>153</v>
      </c>
      <c r="N120" s="25">
        <f t="shared" si="487"/>
        <v>155</v>
      </c>
      <c r="O120" s="24">
        <f t="shared" si="488"/>
        <v>141</v>
      </c>
      <c r="P120" s="25">
        <f t="shared" si="489"/>
        <v>128</v>
      </c>
      <c r="Q120" s="25">
        <f t="shared" si="490"/>
        <v>161</v>
      </c>
      <c r="R120" s="25">
        <f t="shared" si="491"/>
        <v>160</v>
      </c>
      <c r="S120" s="24">
        <f t="shared" si="492"/>
        <v>151</v>
      </c>
      <c r="T120" s="25">
        <f t="shared" si="493"/>
        <v>175</v>
      </c>
      <c r="U120" s="25">
        <f t="shared" si="494"/>
        <v>208</v>
      </c>
      <c r="V120" s="25">
        <f t="shared" si="495"/>
        <v>179</v>
      </c>
      <c r="W120" s="24">
        <f t="shared" si="496"/>
        <v>174</v>
      </c>
      <c r="X120" s="25">
        <f t="shared" si="497"/>
        <v>305</v>
      </c>
      <c r="Y120" s="25">
        <f t="shared" si="498"/>
        <v>212</v>
      </c>
      <c r="Z120" s="25">
        <f t="shared" si="499"/>
        <v>0</v>
      </c>
      <c r="AA120" s="24">
        <f t="shared" si="500"/>
        <v>184</v>
      </c>
      <c r="AB120" s="25">
        <f t="shared" si="501"/>
        <v>226</v>
      </c>
      <c r="AC120" s="25">
        <f t="shared" si="502"/>
        <v>231</v>
      </c>
      <c r="AD120" s="25">
        <f t="shared" si="503"/>
        <v>244</v>
      </c>
      <c r="AE120" s="24">
        <f t="shared" si="504"/>
        <v>269</v>
      </c>
      <c r="AF120" s="25">
        <f t="shared" si="982"/>
        <v>132</v>
      </c>
      <c r="AG120" s="25">
        <f t="shared" si="983"/>
        <v>450</v>
      </c>
      <c r="AH120" s="25">
        <f t="shared" si="984"/>
        <v>0</v>
      </c>
      <c r="AI120" s="24">
        <f t="shared" si="444"/>
        <v>0</v>
      </c>
      <c r="AJ120" s="24">
        <f t="shared" ref="AJ120:AL120" si="991">+AR22</f>
        <v>0</v>
      </c>
      <c r="AK120" s="24">
        <f t="shared" si="991"/>
        <v>0</v>
      </c>
      <c r="AL120" s="24">
        <f t="shared" si="991"/>
        <v>0</v>
      </c>
      <c r="AW120" s="109" t="str">
        <f t="shared" ref="AW120:AX122" si="992">+AW102</f>
        <v>ENFERMERIA</v>
      </c>
      <c r="AX120" s="81">
        <f t="shared" si="992"/>
        <v>4988</v>
      </c>
      <c r="AY120" s="81">
        <f t="shared" ref="AY120:BY120" si="993">+AY102</f>
        <v>5204</v>
      </c>
      <c r="AZ120" s="81">
        <f t="shared" si="993"/>
        <v>5208</v>
      </c>
      <c r="BA120" s="81">
        <f t="shared" si="993"/>
        <v>5872</v>
      </c>
      <c r="BB120" s="81">
        <f t="shared" si="993"/>
        <v>4419</v>
      </c>
      <c r="BC120" s="81">
        <f t="shared" si="993"/>
        <v>5947</v>
      </c>
      <c r="BD120" s="81">
        <f t="shared" si="993"/>
        <v>5221</v>
      </c>
      <c r="BE120" s="81">
        <f t="shared" si="993"/>
        <v>5596</v>
      </c>
      <c r="BF120" s="81">
        <f t="shared" si="993"/>
        <v>4051</v>
      </c>
      <c r="BG120" s="81">
        <f t="shared" si="993"/>
        <v>4699</v>
      </c>
      <c r="BH120" s="81">
        <f t="shared" si="993"/>
        <v>5298</v>
      </c>
      <c r="BI120" s="81">
        <f t="shared" si="993"/>
        <v>7396</v>
      </c>
      <c r="BJ120" s="81">
        <f t="shared" si="993"/>
        <v>3935</v>
      </c>
      <c r="BK120" s="81">
        <f t="shared" si="993"/>
        <v>4943</v>
      </c>
      <c r="BL120" s="81">
        <f t="shared" si="993"/>
        <v>5638</v>
      </c>
      <c r="BM120" s="81">
        <f t="shared" si="993"/>
        <v>8086</v>
      </c>
      <c r="BN120" s="81">
        <f t="shared" si="993"/>
        <v>4297</v>
      </c>
      <c r="BO120" s="81">
        <f t="shared" si="993"/>
        <v>4806</v>
      </c>
      <c r="BP120" s="81">
        <f t="shared" si="993"/>
        <v>4863</v>
      </c>
      <c r="BQ120" s="81">
        <f t="shared" si="993"/>
        <v>4679</v>
      </c>
      <c r="BR120" s="81">
        <f t="shared" si="993"/>
        <v>4212</v>
      </c>
      <c r="BS120" s="81">
        <f t="shared" si="993"/>
        <v>4180</v>
      </c>
      <c r="BT120" s="81">
        <f t="shared" si="993"/>
        <v>9489</v>
      </c>
      <c r="BU120" s="81">
        <f t="shared" si="993"/>
        <v>4795</v>
      </c>
      <c r="BV120" s="81">
        <f t="shared" si="993"/>
        <v>3690</v>
      </c>
      <c r="BW120" s="81">
        <f t="shared" si="993"/>
        <v>11407</v>
      </c>
      <c r="BX120" s="81">
        <f t="shared" si="993"/>
        <v>4711</v>
      </c>
      <c r="BY120" s="81">
        <f t="shared" si="993"/>
        <v>14449</v>
      </c>
      <c r="BZ120" s="81">
        <f t="shared" ref="BZ120:CC120" si="994">+BZ102</f>
        <v>5260</v>
      </c>
      <c r="CA120" s="81">
        <f t="shared" si="994"/>
        <v>3802</v>
      </c>
      <c r="CB120" s="81">
        <f t="shared" si="994"/>
        <v>5668</v>
      </c>
      <c r="CC120" s="81">
        <f t="shared" si="994"/>
        <v>0</v>
      </c>
      <c r="CD120" s="81">
        <f t="shared" ref="CD120:CG120" si="995">+CD102</f>
        <v>0</v>
      </c>
      <c r="CE120" s="81">
        <f t="shared" si="995"/>
        <v>0</v>
      </c>
      <c r="CF120" s="81">
        <f t="shared" si="995"/>
        <v>0</v>
      </c>
      <c r="CG120" s="81">
        <f t="shared" si="995"/>
        <v>0</v>
      </c>
    </row>
    <row r="121" spans="2:85" x14ac:dyDescent="0.2">
      <c r="B121" s="39" t="s">
        <v>466</v>
      </c>
      <c r="C121" s="24">
        <f t="shared" ref="C121:F121" si="996">+C23</f>
        <v>115</v>
      </c>
      <c r="D121" s="25">
        <f t="shared" si="996"/>
        <v>52</v>
      </c>
      <c r="E121" s="25">
        <f t="shared" si="996"/>
        <v>136</v>
      </c>
      <c r="F121" s="25">
        <f t="shared" si="996"/>
        <v>128</v>
      </c>
      <c r="G121" s="24">
        <f t="shared" ref="G121:J121" si="997">+H23</f>
        <v>133</v>
      </c>
      <c r="H121" s="25">
        <f t="shared" si="997"/>
        <v>133</v>
      </c>
      <c r="I121" s="25">
        <f t="shared" si="997"/>
        <v>124</v>
      </c>
      <c r="J121" s="25">
        <f t="shared" si="997"/>
        <v>95</v>
      </c>
      <c r="K121" s="24">
        <f t="shared" si="484"/>
        <v>105</v>
      </c>
      <c r="L121" s="25">
        <f t="shared" si="485"/>
        <v>123</v>
      </c>
      <c r="M121" s="25">
        <f t="shared" si="486"/>
        <v>138</v>
      </c>
      <c r="N121" s="25">
        <f t="shared" si="487"/>
        <v>142</v>
      </c>
      <c r="O121" s="24">
        <f t="shared" si="488"/>
        <v>155</v>
      </c>
      <c r="P121" s="25">
        <f t="shared" si="489"/>
        <v>172</v>
      </c>
      <c r="Q121" s="25">
        <f t="shared" si="490"/>
        <v>116</v>
      </c>
      <c r="R121" s="25">
        <f t="shared" si="491"/>
        <v>143</v>
      </c>
      <c r="S121" s="24">
        <f t="shared" si="492"/>
        <v>154</v>
      </c>
      <c r="T121" s="25">
        <f t="shared" si="493"/>
        <v>114</v>
      </c>
      <c r="U121" s="25">
        <f t="shared" si="494"/>
        <v>137</v>
      </c>
      <c r="V121" s="25">
        <f t="shared" si="495"/>
        <v>133</v>
      </c>
      <c r="W121" s="24">
        <f t="shared" si="496"/>
        <v>249</v>
      </c>
      <c r="X121" s="25">
        <f t="shared" si="497"/>
        <v>122</v>
      </c>
      <c r="Y121" s="25">
        <f t="shared" si="498"/>
        <v>231</v>
      </c>
      <c r="Z121" s="25">
        <f t="shared" si="499"/>
        <v>0</v>
      </c>
      <c r="AA121" s="24">
        <f t="shared" si="500"/>
        <v>178</v>
      </c>
      <c r="AB121" s="25">
        <f t="shared" si="501"/>
        <v>167</v>
      </c>
      <c r="AC121" s="25">
        <f t="shared" si="502"/>
        <v>222</v>
      </c>
      <c r="AD121" s="25">
        <f t="shared" si="503"/>
        <v>241</v>
      </c>
      <c r="AE121" s="24">
        <f t="shared" si="504"/>
        <v>732</v>
      </c>
      <c r="AF121" s="25">
        <f t="shared" si="982"/>
        <v>875</v>
      </c>
      <c r="AG121" s="25">
        <f t="shared" si="983"/>
        <v>776</v>
      </c>
      <c r="AH121" s="25">
        <f t="shared" si="984"/>
        <v>0</v>
      </c>
      <c r="AI121" s="24">
        <f t="shared" si="444"/>
        <v>0</v>
      </c>
      <c r="AJ121" s="24">
        <f t="shared" ref="AJ121:AL121" si="998">+AR23</f>
        <v>0</v>
      </c>
      <c r="AK121" s="24">
        <f t="shared" si="998"/>
        <v>0</v>
      </c>
      <c r="AL121" s="24">
        <f t="shared" si="998"/>
        <v>0</v>
      </c>
      <c r="AW121" s="110" t="str">
        <f t="shared" si="992"/>
        <v>MEDICO GENERAL</v>
      </c>
      <c r="AX121" s="81">
        <f t="shared" si="992"/>
        <v>9063</v>
      </c>
      <c r="AY121" s="81">
        <f t="shared" ref="AY121:BY121" si="999">+AY103</f>
        <v>9520</v>
      </c>
      <c r="AZ121" s="81">
        <f t="shared" si="999"/>
        <v>9480</v>
      </c>
      <c r="BA121" s="81">
        <f t="shared" si="999"/>
        <v>9284</v>
      </c>
      <c r="BB121" s="81">
        <f t="shared" si="999"/>
        <v>8574</v>
      </c>
      <c r="BC121" s="81">
        <f t="shared" si="999"/>
        <v>8342</v>
      </c>
      <c r="BD121" s="81">
        <f t="shared" si="999"/>
        <v>7881</v>
      </c>
      <c r="BE121" s="81">
        <f t="shared" si="999"/>
        <v>8948</v>
      </c>
      <c r="BF121" s="81">
        <f t="shared" si="999"/>
        <v>9318</v>
      </c>
      <c r="BG121" s="81">
        <f t="shared" si="999"/>
        <v>7943</v>
      </c>
      <c r="BH121" s="81">
        <f t="shared" si="999"/>
        <v>9843</v>
      </c>
      <c r="BI121" s="81">
        <f t="shared" si="999"/>
        <v>9341</v>
      </c>
      <c r="BJ121" s="81">
        <f t="shared" si="999"/>
        <v>11105</v>
      </c>
      <c r="BK121" s="81">
        <f t="shared" si="999"/>
        <v>8236</v>
      </c>
      <c r="BL121" s="81">
        <f t="shared" si="999"/>
        <v>11482</v>
      </c>
      <c r="BM121" s="81">
        <f t="shared" si="999"/>
        <v>11565</v>
      </c>
      <c r="BN121" s="81">
        <f t="shared" si="999"/>
        <v>11057</v>
      </c>
      <c r="BO121" s="81">
        <f t="shared" si="999"/>
        <v>10057</v>
      </c>
      <c r="BP121" s="81">
        <f t="shared" si="999"/>
        <v>11870</v>
      </c>
      <c r="BQ121" s="81">
        <f t="shared" si="999"/>
        <v>10920</v>
      </c>
      <c r="BR121" s="81">
        <f t="shared" si="999"/>
        <v>8949</v>
      </c>
      <c r="BS121" s="81">
        <f t="shared" si="999"/>
        <v>3034</v>
      </c>
      <c r="BT121" s="81">
        <f t="shared" si="999"/>
        <v>6072</v>
      </c>
      <c r="BU121" s="81">
        <f t="shared" si="999"/>
        <v>5764</v>
      </c>
      <c r="BV121" s="81">
        <f t="shared" si="999"/>
        <v>6186</v>
      </c>
      <c r="BW121" s="81">
        <f t="shared" si="999"/>
        <v>7275</v>
      </c>
      <c r="BX121" s="81">
        <f t="shared" si="999"/>
        <v>7277</v>
      </c>
      <c r="BY121" s="81">
        <f t="shared" si="999"/>
        <v>5062</v>
      </c>
      <c r="BZ121" s="81">
        <f t="shared" ref="BZ121:CC121" si="1000">+BZ103</f>
        <v>8582</v>
      </c>
      <c r="CA121" s="81">
        <f t="shared" si="1000"/>
        <v>9910</v>
      </c>
      <c r="CB121" s="81">
        <f t="shared" si="1000"/>
        <v>10881</v>
      </c>
      <c r="CC121" s="81">
        <f t="shared" si="1000"/>
        <v>0</v>
      </c>
      <c r="CD121" s="81">
        <f t="shared" ref="CD121:CG121" si="1001">+CD103</f>
        <v>0</v>
      </c>
      <c r="CE121" s="81">
        <f t="shared" si="1001"/>
        <v>0</v>
      </c>
      <c r="CF121" s="81">
        <f t="shared" si="1001"/>
        <v>0</v>
      </c>
      <c r="CG121" s="81">
        <f t="shared" si="1001"/>
        <v>0</v>
      </c>
    </row>
    <row r="122" spans="2:85" ht="25.5" x14ac:dyDescent="0.2">
      <c r="B122" s="39" t="s">
        <v>467</v>
      </c>
      <c r="C122" s="24">
        <f t="shared" ref="C122:F122" si="1002">+C24</f>
        <v>572</v>
      </c>
      <c r="D122" s="25">
        <f t="shared" si="1002"/>
        <v>609</v>
      </c>
      <c r="E122" s="25">
        <f t="shared" si="1002"/>
        <v>727</v>
      </c>
      <c r="F122" s="25">
        <f t="shared" si="1002"/>
        <v>740</v>
      </c>
      <c r="G122" s="24">
        <f t="shared" ref="G122:J122" si="1003">+H24</f>
        <v>798</v>
      </c>
      <c r="H122" s="25">
        <f t="shared" si="1003"/>
        <v>869</v>
      </c>
      <c r="I122" s="25">
        <f t="shared" si="1003"/>
        <v>768</v>
      </c>
      <c r="J122" s="25">
        <f t="shared" si="1003"/>
        <v>773</v>
      </c>
      <c r="K122" s="24">
        <f t="shared" si="484"/>
        <v>835</v>
      </c>
      <c r="L122" s="25">
        <f t="shared" si="485"/>
        <v>848</v>
      </c>
      <c r="M122" s="25">
        <f t="shared" si="486"/>
        <v>879</v>
      </c>
      <c r="N122" s="25">
        <f t="shared" si="487"/>
        <v>744</v>
      </c>
      <c r="O122" s="24">
        <f t="shared" si="488"/>
        <v>652</v>
      </c>
      <c r="P122" s="25">
        <f t="shared" si="489"/>
        <v>821</v>
      </c>
      <c r="Q122" s="25">
        <f t="shared" si="490"/>
        <v>781</v>
      </c>
      <c r="R122" s="25">
        <f t="shared" si="491"/>
        <v>904</v>
      </c>
      <c r="S122" s="24">
        <f t="shared" si="492"/>
        <v>777</v>
      </c>
      <c r="T122" s="25">
        <f t="shared" si="493"/>
        <v>847</v>
      </c>
      <c r="U122" s="25">
        <f t="shared" si="494"/>
        <v>739</v>
      </c>
      <c r="V122" s="25">
        <f t="shared" si="495"/>
        <v>699</v>
      </c>
      <c r="W122" s="24">
        <f t="shared" si="496"/>
        <v>785</v>
      </c>
      <c r="X122" s="25">
        <f t="shared" si="497"/>
        <v>187</v>
      </c>
      <c r="Y122" s="25">
        <f t="shared" si="498"/>
        <v>548</v>
      </c>
      <c r="Z122" s="25">
        <f t="shared" si="499"/>
        <v>0</v>
      </c>
      <c r="AA122" s="24">
        <f t="shared" si="500"/>
        <v>888</v>
      </c>
      <c r="AB122" s="25">
        <f t="shared" si="501"/>
        <v>1280</v>
      </c>
      <c r="AC122" s="25">
        <f t="shared" si="502"/>
        <v>1610</v>
      </c>
      <c r="AD122" s="25">
        <f t="shared" si="503"/>
        <v>1063</v>
      </c>
      <c r="AE122" s="24">
        <f t="shared" si="504"/>
        <v>708</v>
      </c>
      <c r="AF122" s="25">
        <f t="shared" si="982"/>
        <v>1015</v>
      </c>
      <c r="AG122" s="25">
        <f t="shared" si="983"/>
        <v>887</v>
      </c>
      <c r="AH122" s="25">
        <f t="shared" si="984"/>
        <v>0</v>
      </c>
      <c r="AI122" s="24">
        <f t="shared" si="444"/>
        <v>0</v>
      </c>
      <c r="AJ122" s="24">
        <f t="shared" ref="AJ122:AL122" si="1004">+AR24</f>
        <v>0</v>
      </c>
      <c r="AK122" s="24">
        <f t="shared" si="1004"/>
        <v>0</v>
      </c>
      <c r="AL122" s="24">
        <f t="shared" si="1004"/>
        <v>0</v>
      </c>
      <c r="AW122" s="111" t="str">
        <f t="shared" si="992"/>
        <v>MEDICO ESPECIALISTA</v>
      </c>
      <c r="AX122" s="81">
        <f t="shared" si="992"/>
        <v>5926</v>
      </c>
      <c r="AY122" s="81">
        <f t="shared" ref="AY122:BY122" si="1005">+AY104</f>
        <v>5830</v>
      </c>
      <c r="AZ122" s="81">
        <f t="shared" si="1005"/>
        <v>5402</v>
      </c>
      <c r="BA122" s="81">
        <f t="shared" si="1005"/>
        <v>5075</v>
      </c>
      <c r="BB122" s="81">
        <f t="shared" si="1005"/>
        <v>3687</v>
      </c>
      <c r="BC122" s="81">
        <f t="shared" si="1005"/>
        <v>3292</v>
      </c>
      <c r="BD122" s="81">
        <f t="shared" si="1005"/>
        <v>4135</v>
      </c>
      <c r="BE122" s="81">
        <f t="shared" si="1005"/>
        <v>4096</v>
      </c>
      <c r="BF122" s="81">
        <f t="shared" si="1005"/>
        <v>5410</v>
      </c>
      <c r="BG122" s="81">
        <f t="shared" si="1005"/>
        <v>6627</v>
      </c>
      <c r="BH122" s="81">
        <f t="shared" si="1005"/>
        <v>4729</v>
      </c>
      <c r="BI122" s="81">
        <f t="shared" si="1005"/>
        <v>4991</v>
      </c>
      <c r="BJ122" s="81">
        <f t="shared" si="1005"/>
        <v>5325</v>
      </c>
      <c r="BK122" s="81">
        <f t="shared" si="1005"/>
        <v>6276</v>
      </c>
      <c r="BL122" s="81">
        <f t="shared" si="1005"/>
        <v>6209</v>
      </c>
      <c r="BM122" s="81">
        <f t="shared" si="1005"/>
        <v>5922</v>
      </c>
      <c r="BN122" s="81">
        <f t="shared" si="1005"/>
        <v>5684</v>
      </c>
      <c r="BO122" s="81">
        <f t="shared" si="1005"/>
        <v>7131</v>
      </c>
      <c r="BP122" s="81">
        <f t="shared" si="1005"/>
        <v>9802</v>
      </c>
      <c r="BQ122" s="81">
        <f t="shared" si="1005"/>
        <v>10007</v>
      </c>
      <c r="BR122" s="81">
        <f t="shared" si="1005"/>
        <v>6015</v>
      </c>
      <c r="BS122" s="81">
        <f t="shared" si="1005"/>
        <v>888</v>
      </c>
      <c r="BT122" s="81">
        <f t="shared" si="1005"/>
        <v>2940</v>
      </c>
      <c r="BU122" s="81">
        <f t="shared" si="1005"/>
        <v>3728</v>
      </c>
      <c r="BV122" s="81">
        <f t="shared" si="1005"/>
        <v>3902</v>
      </c>
      <c r="BW122" s="81">
        <f t="shared" si="1005"/>
        <v>4342</v>
      </c>
      <c r="BX122" s="81">
        <f t="shared" si="1005"/>
        <v>4808</v>
      </c>
      <c r="BY122" s="81">
        <f t="shared" si="1005"/>
        <v>3890</v>
      </c>
      <c r="BZ122" s="81">
        <f t="shared" ref="BZ122:CC122" si="1006">+BZ104</f>
        <v>4891</v>
      </c>
      <c r="CA122" s="81">
        <f t="shared" si="1006"/>
        <v>8581</v>
      </c>
      <c r="CB122" s="81">
        <f t="shared" si="1006"/>
        <v>11147</v>
      </c>
      <c r="CC122" s="81">
        <f t="shared" si="1006"/>
        <v>0</v>
      </c>
      <c r="CD122" s="81">
        <f t="shared" ref="CD122:CG122" si="1007">+CD104</f>
        <v>0</v>
      </c>
      <c r="CE122" s="81">
        <f t="shared" si="1007"/>
        <v>0</v>
      </c>
      <c r="CF122" s="81">
        <f t="shared" si="1007"/>
        <v>0</v>
      </c>
      <c r="CG122" s="81">
        <f t="shared" si="1007"/>
        <v>0</v>
      </c>
    </row>
    <row r="123" spans="2:85" x14ac:dyDescent="0.2">
      <c r="B123" s="39" t="s">
        <v>468</v>
      </c>
      <c r="C123" s="35">
        <f t="shared" ref="C123:F123" si="1008">+C25</f>
        <v>0</v>
      </c>
      <c r="D123" s="36">
        <f t="shared" si="1008"/>
        <v>0</v>
      </c>
      <c r="E123" s="36">
        <f t="shared" si="1008"/>
        <v>0</v>
      </c>
      <c r="F123" s="36">
        <f t="shared" si="1008"/>
        <v>0</v>
      </c>
      <c r="G123" s="35">
        <f t="shared" ref="G123:J123" si="1009">+H25</f>
        <v>0</v>
      </c>
      <c r="H123" s="36">
        <f t="shared" si="1009"/>
        <v>0</v>
      </c>
      <c r="I123" s="36">
        <f t="shared" si="1009"/>
        <v>0</v>
      </c>
      <c r="J123" s="36">
        <f t="shared" si="1009"/>
        <v>0</v>
      </c>
      <c r="K123" s="35">
        <f t="shared" si="484"/>
        <v>0</v>
      </c>
      <c r="L123" s="36">
        <f t="shared" si="485"/>
        <v>0</v>
      </c>
      <c r="M123" s="36">
        <f t="shared" si="486"/>
        <v>0</v>
      </c>
      <c r="N123" s="36">
        <f t="shared" si="487"/>
        <v>0</v>
      </c>
      <c r="O123" s="35">
        <f t="shared" si="488"/>
        <v>0</v>
      </c>
      <c r="P123" s="36">
        <f t="shared" si="489"/>
        <v>0</v>
      </c>
      <c r="Q123" s="36">
        <f t="shared" si="490"/>
        <v>0</v>
      </c>
      <c r="R123" s="36">
        <f t="shared" si="491"/>
        <v>0</v>
      </c>
      <c r="S123" s="35">
        <f t="shared" si="492"/>
        <v>0</v>
      </c>
      <c r="T123" s="36">
        <f t="shared" si="493"/>
        <v>0</v>
      </c>
      <c r="U123" s="36">
        <f t="shared" si="494"/>
        <v>0</v>
      </c>
      <c r="V123" s="36">
        <f t="shared" si="495"/>
        <v>0</v>
      </c>
      <c r="W123" s="35">
        <f t="shared" si="496"/>
        <v>0</v>
      </c>
      <c r="X123" s="36">
        <f t="shared" si="497"/>
        <v>0</v>
      </c>
      <c r="Y123" s="36">
        <f t="shared" si="498"/>
        <v>0</v>
      </c>
      <c r="Z123" s="36">
        <f t="shared" si="499"/>
        <v>0</v>
      </c>
      <c r="AA123" s="35">
        <f t="shared" si="500"/>
        <v>0</v>
      </c>
      <c r="AB123" s="36">
        <f t="shared" si="501"/>
        <v>0</v>
      </c>
      <c r="AC123" s="36">
        <f t="shared" si="502"/>
        <v>0</v>
      </c>
      <c r="AD123" s="36">
        <f t="shared" si="503"/>
        <v>0</v>
      </c>
      <c r="AE123" s="35">
        <f t="shared" si="504"/>
        <v>17</v>
      </c>
      <c r="AF123" s="36">
        <f t="shared" si="982"/>
        <v>64</v>
      </c>
      <c r="AG123" s="36">
        <f t="shared" si="983"/>
        <v>18</v>
      </c>
      <c r="AH123" s="36">
        <f t="shared" si="984"/>
        <v>0</v>
      </c>
      <c r="AI123" s="35">
        <f t="shared" si="444"/>
        <v>0</v>
      </c>
      <c r="AJ123" s="35">
        <f t="shared" ref="AJ123:AL123" si="1010">+AR25</f>
        <v>0</v>
      </c>
      <c r="AK123" s="35">
        <f t="shared" si="1010"/>
        <v>0</v>
      </c>
      <c r="AL123" s="35">
        <f t="shared" si="1010"/>
        <v>0</v>
      </c>
      <c r="AW123" s="112" t="str">
        <f>+AW106</f>
        <v>ODONTOLOGIA</v>
      </c>
      <c r="AX123" s="81">
        <f>+AX106</f>
        <v>2092</v>
      </c>
      <c r="AY123" s="81">
        <f t="shared" ref="AY123:BY123" si="1011">+AY106</f>
        <v>1502</v>
      </c>
      <c r="AZ123" s="81">
        <f t="shared" si="1011"/>
        <v>5359</v>
      </c>
      <c r="BA123" s="81">
        <f t="shared" si="1011"/>
        <v>5581</v>
      </c>
      <c r="BB123" s="81">
        <f t="shared" si="1011"/>
        <v>2987</v>
      </c>
      <c r="BC123" s="81">
        <f t="shared" si="1011"/>
        <v>1407</v>
      </c>
      <c r="BD123" s="81">
        <f t="shared" si="1011"/>
        <v>1393</v>
      </c>
      <c r="BE123" s="81">
        <f t="shared" si="1011"/>
        <v>1429</v>
      </c>
      <c r="BF123" s="81">
        <f t="shared" si="1011"/>
        <v>982</v>
      </c>
      <c r="BG123" s="81">
        <f t="shared" si="1011"/>
        <v>1065</v>
      </c>
      <c r="BH123" s="81">
        <f t="shared" si="1011"/>
        <v>894</v>
      </c>
      <c r="BI123" s="81">
        <f t="shared" si="1011"/>
        <v>1776</v>
      </c>
      <c r="BJ123" s="81">
        <f t="shared" si="1011"/>
        <v>1123</v>
      </c>
      <c r="BK123" s="81">
        <f t="shared" si="1011"/>
        <v>1702</v>
      </c>
      <c r="BL123" s="81">
        <f t="shared" si="1011"/>
        <v>1113</v>
      </c>
      <c r="BM123" s="81">
        <f t="shared" si="1011"/>
        <v>1181</v>
      </c>
      <c r="BN123" s="81">
        <f t="shared" si="1011"/>
        <v>1312</v>
      </c>
      <c r="BO123" s="81">
        <f t="shared" si="1011"/>
        <v>1488</v>
      </c>
      <c r="BP123" s="81">
        <f t="shared" si="1011"/>
        <v>2751</v>
      </c>
      <c r="BQ123" s="81">
        <f t="shared" si="1011"/>
        <v>2471</v>
      </c>
      <c r="BR123" s="81">
        <f t="shared" si="1011"/>
        <v>1651</v>
      </c>
      <c r="BS123" s="81">
        <f t="shared" si="1011"/>
        <v>4</v>
      </c>
      <c r="BT123" s="81">
        <f t="shared" si="1011"/>
        <v>0</v>
      </c>
      <c r="BU123" s="81">
        <f t="shared" si="1011"/>
        <v>2491</v>
      </c>
      <c r="BV123" s="81">
        <f t="shared" si="1011"/>
        <v>3379</v>
      </c>
      <c r="BW123" s="81">
        <f t="shared" si="1011"/>
        <v>4019</v>
      </c>
      <c r="BX123" s="81">
        <f t="shared" si="1011"/>
        <v>4377</v>
      </c>
      <c r="BY123" s="81">
        <f t="shared" si="1011"/>
        <v>2666</v>
      </c>
      <c r="BZ123" s="81">
        <f t="shared" ref="BZ123:CC123" si="1012">+BZ106</f>
        <v>4564</v>
      </c>
      <c r="CA123" s="81">
        <f t="shared" si="1012"/>
        <v>4772</v>
      </c>
      <c r="CB123" s="81">
        <f t="shared" si="1012"/>
        <v>5941</v>
      </c>
      <c r="CC123" s="81">
        <f t="shared" si="1012"/>
        <v>0</v>
      </c>
      <c r="CD123" s="81">
        <f t="shared" ref="CD123:CG123" si="1013">+CD106</f>
        <v>0</v>
      </c>
      <c r="CE123" s="81">
        <f t="shared" si="1013"/>
        <v>0</v>
      </c>
      <c r="CF123" s="81">
        <f t="shared" si="1013"/>
        <v>0</v>
      </c>
      <c r="CG123" s="81">
        <f t="shared" si="1013"/>
        <v>0</v>
      </c>
    </row>
    <row r="124" spans="2:85" x14ac:dyDescent="0.2">
      <c r="B124" s="39" t="s">
        <v>469</v>
      </c>
      <c r="C124" s="24">
        <f t="shared" ref="C124:F124" si="1014">+C26</f>
        <v>643</v>
      </c>
      <c r="D124" s="25">
        <f t="shared" si="1014"/>
        <v>821</v>
      </c>
      <c r="E124" s="25">
        <f t="shared" si="1014"/>
        <v>1029</v>
      </c>
      <c r="F124" s="25">
        <f t="shared" si="1014"/>
        <v>1104</v>
      </c>
      <c r="G124" s="24">
        <f t="shared" ref="G124:J124" si="1015">+H26</f>
        <v>1098</v>
      </c>
      <c r="H124" s="25">
        <f t="shared" si="1015"/>
        <v>1200</v>
      </c>
      <c r="I124" s="25">
        <f t="shared" si="1015"/>
        <v>1042</v>
      </c>
      <c r="J124" s="25">
        <f t="shared" si="1015"/>
        <v>1037</v>
      </c>
      <c r="K124" s="24">
        <f t="shared" si="484"/>
        <v>1152</v>
      </c>
      <c r="L124" s="25">
        <f t="shared" si="485"/>
        <v>1040</v>
      </c>
      <c r="M124" s="25">
        <f t="shared" si="486"/>
        <v>1085</v>
      </c>
      <c r="N124" s="25">
        <f t="shared" si="487"/>
        <v>1099</v>
      </c>
      <c r="O124" s="24">
        <f t="shared" si="488"/>
        <v>973</v>
      </c>
      <c r="P124" s="25">
        <f t="shared" si="489"/>
        <v>980</v>
      </c>
      <c r="Q124" s="25">
        <f t="shared" si="490"/>
        <v>1049</v>
      </c>
      <c r="R124" s="25">
        <f t="shared" si="491"/>
        <v>1137</v>
      </c>
      <c r="S124" s="24">
        <f t="shared" si="492"/>
        <v>1048</v>
      </c>
      <c r="T124" s="25">
        <f t="shared" si="493"/>
        <v>1404</v>
      </c>
      <c r="U124" s="25">
        <f t="shared" si="494"/>
        <v>1473</v>
      </c>
      <c r="V124" s="25">
        <f t="shared" si="495"/>
        <v>1267</v>
      </c>
      <c r="W124" s="24">
        <f t="shared" si="496"/>
        <v>1047</v>
      </c>
      <c r="X124" s="25">
        <f t="shared" si="497"/>
        <v>528</v>
      </c>
      <c r="Y124" s="25">
        <f t="shared" si="498"/>
        <v>980</v>
      </c>
      <c r="Z124" s="25">
        <f t="shared" si="499"/>
        <v>0</v>
      </c>
      <c r="AA124" s="24">
        <f t="shared" si="500"/>
        <v>57</v>
      </c>
      <c r="AB124" s="25">
        <f t="shared" si="501"/>
        <v>10</v>
      </c>
      <c r="AC124" s="25">
        <f t="shared" si="502"/>
        <v>0</v>
      </c>
      <c r="AD124" s="25">
        <f t="shared" si="503"/>
        <v>0</v>
      </c>
      <c r="AE124" s="24">
        <f t="shared" si="504"/>
        <v>949</v>
      </c>
      <c r="AF124" s="25">
        <f t="shared" si="982"/>
        <v>984</v>
      </c>
      <c r="AG124" s="25">
        <f t="shared" si="983"/>
        <v>1060</v>
      </c>
      <c r="AH124" s="25">
        <f t="shared" si="984"/>
        <v>0</v>
      </c>
      <c r="AI124" s="24">
        <f t="shared" si="444"/>
        <v>0</v>
      </c>
      <c r="AJ124" s="24">
        <f t="shared" ref="AJ124:AL124" si="1016">+AR26</f>
        <v>0</v>
      </c>
      <c r="AK124" s="24">
        <f t="shared" si="1016"/>
        <v>0</v>
      </c>
      <c r="AL124" s="24">
        <f t="shared" si="1016"/>
        <v>0</v>
      </c>
      <c r="AW124" s="113" t="str">
        <f>+AW115</f>
        <v>MEDIO AMBIENTE OTROS SERVICIOS</v>
      </c>
      <c r="AX124" s="81">
        <f>+AX115</f>
        <v>312</v>
      </c>
      <c r="AY124" s="81">
        <f t="shared" ref="AY124:BY124" si="1017">+AY115</f>
        <v>219</v>
      </c>
      <c r="AZ124" s="81">
        <f t="shared" si="1017"/>
        <v>704</v>
      </c>
      <c r="BA124" s="81">
        <f t="shared" si="1017"/>
        <v>2232</v>
      </c>
      <c r="BB124" s="81">
        <f t="shared" si="1017"/>
        <v>0</v>
      </c>
      <c r="BC124" s="81">
        <f t="shared" si="1017"/>
        <v>433</v>
      </c>
      <c r="BD124" s="81">
        <f t="shared" si="1017"/>
        <v>955</v>
      </c>
      <c r="BE124" s="81">
        <f t="shared" si="1017"/>
        <v>1156</v>
      </c>
      <c r="BF124" s="81">
        <f t="shared" si="1017"/>
        <v>0</v>
      </c>
      <c r="BG124" s="81">
        <f t="shared" si="1017"/>
        <v>559</v>
      </c>
      <c r="BH124" s="81">
        <f t="shared" si="1017"/>
        <v>1291</v>
      </c>
      <c r="BI124" s="81">
        <f t="shared" si="1017"/>
        <v>2141</v>
      </c>
      <c r="BJ124" s="81">
        <f t="shared" si="1017"/>
        <v>119</v>
      </c>
      <c r="BK124" s="81">
        <f t="shared" si="1017"/>
        <v>590</v>
      </c>
      <c r="BL124" s="81">
        <f t="shared" si="1017"/>
        <v>1266</v>
      </c>
      <c r="BM124" s="81">
        <f t="shared" si="1017"/>
        <v>2161</v>
      </c>
      <c r="BN124" s="81">
        <f t="shared" si="1017"/>
        <v>0</v>
      </c>
      <c r="BO124" s="81">
        <f t="shared" si="1017"/>
        <v>205</v>
      </c>
      <c r="BP124" s="81">
        <f t="shared" si="1017"/>
        <v>1030</v>
      </c>
      <c r="BQ124" s="81">
        <f t="shared" si="1017"/>
        <v>2129</v>
      </c>
      <c r="BR124" s="81">
        <f t="shared" si="1017"/>
        <v>0</v>
      </c>
      <c r="BS124" s="81">
        <f t="shared" si="1017"/>
        <v>203</v>
      </c>
      <c r="BT124" s="81">
        <f t="shared" si="1017"/>
        <v>441</v>
      </c>
      <c r="BU124" s="81">
        <f t="shared" si="1017"/>
        <v>411</v>
      </c>
      <c r="BV124" s="81">
        <f t="shared" si="1017"/>
        <v>0</v>
      </c>
      <c r="BW124" s="81">
        <f t="shared" si="1017"/>
        <v>795</v>
      </c>
      <c r="BX124" s="81">
        <f t="shared" si="1017"/>
        <v>687</v>
      </c>
      <c r="BY124" s="81">
        <f t="shared" si="1017"/>
        <v>1667</v>
      </c>
      <c r="BZ124" s="81">
        <f t="shared" ref="BZ124:CC124" si="1018">+BZ115</f>
        <v>0</v>
      </c>
      <c r="CA124" s="81">
        <f t="shared" si="1018"/>
        <v>406</v>
      </c>
      <c r="CB124" s="81">
        <f t="shared" si="1018"/>
        <v>490</v>
      </c>
      <c r="CC124" s="81">
        <f t="shared" si="1018"/>
        <v>0</v>
      </c>
      <c r="CD124" s="81">
        <f t="shared" ref="CD124:CG124" si="1019">+CD115</f>
        <v>0</v>
      </c>
      <c r="CE124" s="81">
        <f t="shared" si="1019"/>
        <v>0</v>
      </c>
      <c r="CF124" s="81">
        <f t="shared" si="1019"/>
        <v>0</v>
      </c>
      <c r="CG124" s="81">
        <f t="shared" si="1019"/>
        <v>0</v>
      </c>
    </row>
    <row r="125" spans="2:85" ht="13.5" thickBot="1" x14ac:dyDescent="0.25">
      <c r="B125" s="39" t="s">
        <v>470</v>
      </c>
      <c r="C125" s="35">
        <f t="shared" ref="C125:F125" si="1020">+C27</f>
        <v>0</v>
      </c>
      <c r="D125" s="36">
        <f t="shared" si="1020"/>
        <v>0</v>
      </c>
      <c r="E125" s="36">
        <f t="shared" si="1020"/>
        <v>0</v>
      </c>
      <c r="F125" s="36">
        <f t="shared" si="1020"/>
        <v>0</v>
      </c>
      <c r="G125" s="35">
        <f t="shared" ref="G125:J125" si="1021">+H27</f>
        <v>0</v>
      </c>
      <c r="H125" s="36">
        <f t="shared" si="1021"/>
        <v>0</v>
      </c>
      <c r="I125" s="36">
        <f t="shared" si="1021"/>
        <v>0</v>
      </c>
      <c r="J125" s="36">
        <f t="shared" si="1021"/>
        <v>0</v>
      </c>
      <c r="K125" s="35">
        <f t="shared" si="484"/>
        <v>0</v>
      </c>
      <c r="L125" s="36">
        <f t="shared" si="485"/>
        <v>0</v>
      </c>
      <c r="M125" s="36">
        <f t="shared" si="486"/>
        <v>0</v>
      </c>
      <c r="N125" s="36">
        <f t="shared" si="487"/>
        <v>0</v>
      </c>
      <c r="O125" s="35">
        <f t="shared" si="488"/>
        <v>0</v>
      </c>
      <c r="P125" s="36">
        <f t="shared" si="489"/>
        <v>0</v>
      </c>
      <c r="Q125" s="36">
        <f t="shared" si="490"/>
        <v>0</v>
      </c>
      <c r="R125" s="36">
        <f t="shared" si="491"/>
        <v>0</v>
      </c>
      <c r="S125" s="35">
        <f t="shared" si="492"/>
        <v>0</v>
      </c>
      <c r="T125" s="36">
        <f t="shared" si="493"/>
        <v>0</v>
      </c>
      <c r="U125" s="36">
        <f t="shared" si="494"/>
        <v>0</v>
      </c>
      <c r="V125" s="36">
        <f t="shared" si="495"/>
        <v>0</v>
      </c>
      <c r="W125" s="35">
        <f t="shared" si="496"/>
        <v>0</v>
      </c>
      <c r="X125" s="36">
        <f t="shared" si="497"/>
        <v>0</v>
      </c>
      <c r="Y125" s="36">
        <f t="shared" si="498"/>
        <v>48</v>
      </c>
      <c r="Z125" s="36">
        <f t="shared" si="499"/>
        <v>0</v>
      </c>
      <c r="AA125" s="35">
        <f t="shared" si="500"/>
        <v>401</v>
      </c>
      <c r="AB125" s="36">
        <f t="shared" si="501"/>
        <v>108</v>
      </c>
      <c r="AC125" s="36">
        <f t="shared" si="502"/>
        <v>121</v>
      </c>
      <c r="AD125" s="36">
        <f t="shared" si="503"/>
        <v>75</v>
      </c>
      <c r="AE125" s="35">
        <f t="shared" si="504"/>
        <v>134</v>
      </c>
      <c r="AF125" s="36">
        <f t="shared" si="982"/>
        <v>152</v>
      </c>
      <c r="AG125" s="36">
        <f t="shared" si="983"/>
        <v>190</v>
      </c>
      <c r="AH125" s="36">
        <f t="shared" si="984"/>
        <v>0</v>
      </c>
      <c r="AI125" s="35">
        <f t="shared" si="444"/>
        <v>0</v>
      </c>
      <c r="AJ125" s="35">
        <f t="shared" ref="AJ125:AL125" si="1022">+AR27</f>
        <v>0</v>
      </c>
      <c r="AK125" s="35">
        <f t="shared" si="1022"/>
        <v>0</v>
      </c>
      <c r="AL125" s="35">
        <f t="shared" si="1022"/>
        <v>0</v>
      </c>
      <c r="AW125" s="114" t="str">
        <f>+AW116</f>
        <v>SERVICIOS DE URGENCIAS</v>
      </c>
      <c r="AX125" s="81">
        <f>+AX116</f>
        <v>3991</v>
      </c>
      <c r="AY125" s="81">
        <f t="shared" ref="AY125:BY125" si="1023">+AY116</f>
        <v>4171</v>
      </c>
      <c r="AZ125" s="81">
        <f t="shared" si="1023"/>
        <v>6057</v>
      </c>
      <c r="BA125" s="81">
        <f t="shared" si="1023"/>
        <v>6508</v>
      </c>
      <c r="BB125" s="81">
        <f t="shared" si="1023"/>
        <v>6168</v>
      </c>
      <c r="BC125" s="81">
        <f t="shared" si="1023"/>
        <v>7139</v>
      </c>
      <c r="BD125" s="81">
        <f t="shared" si="1023"/>
        <v>7173</v>
      </c>
      <c r="BE125" s="81">
        <f t="shared" si="1023"/>
        <v>4895</v>
      </c>
      <c r="BF125" s="81">
        <f t="shared" si="1023"/>
        <v>7132</v>
      </c>
      <c r="BG125" s="81">
        <f t="shared" si="1023"/>
        <v>11051</v>
      </c>
      <c r="BH125" s="81">
        <f t="shared" si="1023"/>
        <v>6637</v>
      </c>
      <c r="BI125" s="81">
        <f t="shared" si="1023"/>
        <v>5638</v>
      </c>
      <c r="BJ125" s="81">
        <f t="shared" si="1023"/>
        <v>8840</v>
      </c>
      <c r="BK125" s="81">
        <f t="shared" si="1023"/>
        <v>10876</v>
      </c>
      <c r="BL125" s="81">
        <f t="shared" si="1023"/>
        <v>11411</v>
      </c>
      <c r="BM125" s="81">
        <f t="shared" si="1023"/>
        <v>9317</v>
      </c>
      <c r="BN125" s="81">
        <f t="shared" si="1023"/>
        <v>10707</v>
      </c>
      <c r="BO125" s="81">
        <f t="shared" si="1023"/>
        <v>16352</v>
      </c>
      <c r="BP125" s="81">
        <f t="shared" si="1023"/>
        <v>17108</v>
      </c>
      <c r="BQ125" s="81">
        <f t="shared" si="1023"/>
        <v>15569</v>
      </c>
      <c r="BR125" s="81">
        <f t="shared" si="1023"/>
        <v>7926</v>
      </c>
      <c r="BS125" s="81">
        <f t="shared" si="1023"/>
        <v>7142</v>
      </c>
      <c r="BT125" s="81">
        <f t="shared" si="1023"/>
        <v>7772</v>
      </c>
      <c r="BU125" s="81">
        <f t="shared" si="1023"/>
        <v>8423</v>
      </c>
      <c r="BV125" s="81">
        <f t="shared" si="1023"/>
        <v>8275</v>
      </c>
      <c r="BW125" s="81">
        <f t="shared" si="1023"/>
        <v>8178</v>
      </c>
      <c r="BX125" s="81">
        <f t="shared" si="1023"/>
        <v>9575</v>
      </c>
      <c r="BY125" s="81">
        <f t="shared" si="1023"/>
        <v>9872</v>
      </c>
      <c r="BZ125" s="81">
        <f t="shared" ref="BZ125:CC125" si="1024">+BZ116</f>
        <v>8746</v>
      </c>
      <c r="CA125" s="81">
        <f t="shared" si="1024"/>
        <v>9252</v>
      </c>
      <c r="CB125" s="81">
        <f t="shared" si="1024"/>
        <v>10182</v>
      </c>
      <c r="CC125" s="81">
        <f t="shared" si="1024"/>
        <v>0</v>
      </c>
      <c r="CD125" s="81">
        <f t="shared" ref="CD125:CG125" si="1025">+CD116</f>
        <v>0</v>
      </c>
      <c r="CE125" s="81">
        <f t="shared" si="1025"/>
        <v>0</v>
      </c>
      <c r="CF125" s="81">
        <f t="shared" si="1025"/>
        <v>0</v>
      </c>
      <c r="CG125" s="81">
        <f t="shared" si="1025"/>
        <v>0</v>
      </c>
    </row>
    <row r="126" spans="2:85" x14ac:dyDescent="0.2">
      <c r="B126" s="39" t="s">
        <v>471</v>
      </c>
      <c r="C126" s="35">
        <f t="shared" ref="C126:F126" si="1026">+C28</f>
        <v>0</v>
      </c>
      <c r="D126" s="36">
        <f t="shared" si="1026"/>
        <v>0</v>
      </c>
      <c r="E126" s="36">
        <f t="shared" si="1026"/>
        <v>0</v>
      </c>
      <c r="F126" s="36">
        <f t="shared" si="1026"/>
        <v>0</v>
      </c>
      <c r="G126" s="35">
        <f t="shared" ref="G126:J126" si="1027">+H28</f>
        <v>0</v>
      </c>
      <c r="H126" s="36">
        <f t="shared" si="1027"/>
        <v>0</v>
      </c>
      <c r="I126" s="36">
        <f t="shared" si="1027"/>
        <v>0</v>
      </c>
      <c r="J126" s="36">
        <f t="shared" si="1027"/>
        <v>0</v>
      </c>
      <c r="K126" s="35">
        <f t="shared" si="484"/>
        <v>0</v>
      </c>
      <c r="L126" s="36">
        <f t="shared" si="485"/>
        <v>0</v>
      </c>
      <c r="M126" s="36">
        <f t="shared" si="486"/>
        <v>0</v>
      </c>
      <c r="N126" s="36">
        <f t="shared" si="487"/>
        <v>0</v>
      </c>
      <c r="O126" s="35">
        <f t="shared" si="488"/>
        <v>0</v>
      </c>
      <c r="P126" s="36">
        <f t="shared" si="489"/>
        <v>0</v>
      </c>
      <c r="Q126" s="36">
        <f t="shared" si="490"/>
        <v>0</v>
      </c>
      <c r="R126" s="36">
        <f t="shared" si="491"/>
        <v>0</v>
      </c>
      <c r="S126" s="35">
        <f t="shared" si="492"/>
        <v>0</v>
      </c>
      <c r="T126" s="36">
        <f t="shared" si="493"/>
        <v>0</v>
      </c>
      <c r="U126" s="36">
        <f t="shared" si="494"/>
        <v>0</v>
      </c>
      <c r="V126" s="36">
        <f t="shared" si="495"/>
        <v>0</v>
      </c>
      <c r="W126" s="35">
        <f t="shared" si="496"/>
        <v>0</v>
      </c>
      <c r="X126" s="36">
        <f t="shared" si="497"/>
        <v>0</v>
      </c>
      <c r="Y126" s="36">
        <f t="shared" si="498"/>
        <v>25</v>
      </c>
      <c r="Z126" s="36">
        <f t="shared" si="499"/>
        <v>0</v>
      </c>
      <c r="AA126" s="35">
        <f t="shared" si="500"/>
        <v>72</v>
      </c>
      <c r="AB126" s="36">
        <f t="shared" si="501"/>
        <v>95</v>
      </c>
      <c r="AC126" s="36">
        <f t="shared" si="502"/>
        <v>98</v>
      </c>
      <c r="AD126" s="36">
        <f t="shared" si="503"/>
        <v>71</v>
      </c>
      <c r="AE126" s="35">
        <f t="shared" si="504"/>
        <v>110</v>
      </c>
      <c r="AF126" s="36">
        <f t="shared" si="982"/>
        <v>37</v>
      </c>
      <c r="AG126" s="36">
        <f t="shared" si="983"/>
        <v>64</v>
      </c>
      <c r="AH126" s="36">
        <f t="shared" si="984"/>
        <v>0</v>
      </c>
      <c r="AI126" s="35">
        <f t="shared" si="444"/>
        <v>0</v>
      </c>
      <c r="AJ126" s="35">
        <f t="shared" ref="AJ126:AL126" si="1028">+AR28</f>
        <v>0</v>
      </c>
      <c r="AK126" s="35">
        <f t="shared" si="1028"/>
        <v>0</v>
      </c>
      <c r="AL126" s="35">
        <f t="shared" si="1028"/>
        <v>0</v>
      </c>
      <c r="AW126" s="115" t="s">
        <v>459</v>
      </c>
      <c r="AX126" s="81">
        <f>+AX107+AX108+AX109+AX110</f>
        <v>2569</v>
      </c>
      <c r="AY126" s="81">
        <f t="shared" ref="AY126:BY126" si="1029">+AY107+AY108+AY109+AY110</f>
        <v>2989</v>
      </c>
      <c r="AZ126" s="81">
        <f t="shared" si="1029"/>
        <v>2960</v>
      </c>
      <c r="BA126" s="81">
        <f t="shared" si="1029"/>
        <v>2886</v>
      </c>
      <c r="BB126" s="81">
        <f t="shared" si="1029"/>
        <v>2873</v>
      </c>
      <c r="BC126" s="81">
        <f t="shared" si="1029"/>
        <v>2986</v>
      </c>
      <c r="BD126" s="81">
        <f t="shared" si="1029"/>
        <v>2796</v>
      </c>
      <c r="BE126" s="81">
        <f t="shared" si="1029"/>
        <v>2520</v>
      </c>
      <c r="BF126" s="81">
        <f t="shared" si="1029"/>
        <v>2765</v>
      </c>
      <c r="BG126" s="81">
        <f t="shared" si="1029"/>
        <v>2856</v>
      </c>
      <c r="BH126" s="81">
        <f t="shared" si="1029"/>
        <v>2990</v>
      </c>
      <c r="BI126" s="81">
        <f t="shared" si="1029"/>
        <v>2311</v>
      </c>
      <c r="BJ126" s="81">
        <f t="shared" si="1029"/>
        <v>2455</v>
      </c>
      <c r="BK126" s="81">
        <f t="shared" si="1029"/>
        <v>2977</v>
      </c>
      <c r="BL126" s="81">
        <f t="shared" si="1029"/>
        <v>2879</v>
      </c>
      <c r="BM126" s="81">
        <f t="shared" si="1029"/>
        <v>2813</v>
      </c>
      <c r="BN126" s="81">
        <f t="shared" si="1029"/>
        <v>2333</v>
      </c>
      <c r="BO126" s="81">
        <f t="shared" si="1029"/>
        <v>3258</v>
      </c>
      <c r="BP126" s="81">
        <f t="shared" si="1029"/>
        <v>3256</v>
      </c>
      <c r="BQ126" s="81">
        <f t="shared" si="1029"/>
        <v>3132</v>
      </c>
      <c r="BR126" s="81">
        <f t="shared" si="1029"/>
        <v>3460</v>
      </c>
      <c r="BS126" s="81">
        <f t="shared" si="1029"/>
        <v>1548</v>
      </c>
      <c r="BT126" s="81">
        <f t="shared" si="1029"/>
        <v>3328</v>
      </c>
      <c r="BU126" s="81">
        <f t="shared" si="1029"/>
        <v>4026</v>
      </c>
      <c r="BV126" s="81">
        <f t="shared" si="1029"/>
        <v>3963</v>
      </c>
      <c r="BW126" s="81">
        <f t="shared" si="1029"/>
        <v>6439</v>
      </c>
      <c r="BX126" s="81">
        <f t="shared" si="1029"/>
        <v>5715</v>
      </c>
      <c r="BY126" s="81">
        <f t="shared" si="1029"/>
        <v>4746</v>
      </c>
      <c r="BZ126" s="81">
        <f t="shared" ref="BZ126:CC126" si="1030">+BZ107+BZ108+BZ109+BZ110</f>
        <v>5932</v>
      </c>
      <c r="CA126" s="81">
        <f t="shared" si="1030"/>
        <v>7427</v>
      </c>
      <c r="CB126" s="81">
        <f t="shared" si="1030"/>
        <v>6744</v>
      </c>
      <c r="CC126" s="81">
        <f t="shared" si="1030"/>
        <v>0</v>
      </c>
      <c r="CD126" s="81">
        <f t="shared" ref="CD126:CG126" si="1031">+CD107+CD108+CD109+CD110</f>
        <v>0</v>
      </c>
      <c r="CE126" s="81">
        <f t="shared" si="1031"/>
        <v>0</v>
      </c>
      <c r="CF126" s="81">
        <f t="shared" si="1031"/>
        <v>0</v>
      </c>
      <c r="CG126" s="81">
        <f t="shared" si="1031"/>
        <v>0</v>
      </c>
    </row>
    <row r="127" spans="2:85" x14ac:dyDescent="0.2">
      <c r="B127" s="33" t="s">
        <v>29</v>
      </c>
      <c r="C127" s="49">
        <f t="shared" ref="C127:F127" si="1032">+C29</f>
        <v>2569</v>
      </c>
      <c r="D127" s="50">
        <f t="shared" si="1032"/>
        <v>2989</v>
      </c>
      <c r="E127" s="50">
        <f t="shared" si="1032"/>
        <v>2960</v>
      </c>
      <c r="F127" s="50">
        <f t="shared" si="1032"/>
        <v>2886</v>
      </c>
      <c r="G127" s="49">
        <f t="shared" ref="G127:J127" si="1033">+H29</f>
        <v>2873</v>
      </c>
      <c r="H127" s="50">
        <f t="shared" si="1033"/>
        <v>2986</v>
      </c>
      <c r="I127" s="50">
        <f t="shared" si="1033"/>
        <v>2796</v>
      </c>
      <c r="J127" s="50">
        <f t="shared" si="1033"/>
        <v>2520</v>
      </c>
      <c r="K127" s="49">
        <f t="shared" si="484"/>
        <v>2765</v>
      </c>
      <c r="L127" s="50">
        <f t="shared" si="485"/>
        <v>2856</v>
      </c>
      <c r="M127" s="50">
        <f t="shared" si="486"/>
        <v>2990</v>
      </c>
      <c r="N127" s="50">
        <f t="shared" si="487"/>
        <v>2311</v>
      </c>
      <c r="O127" s="49">
        <f t="shared" si="488"/>
        <v>2455</v>
      </c>
      <c r="P127" s="50">
        <f t="shared" si="489"/>
        <v>2977</v>
      </c>
      <c r="Q127" s="50">
        <f t="shared" si="490"/>
        <v>2879</v>
      </c>
      <c r="R127" s="50">
        <f t="shared" si="491"/>
        <v>2813</v>
      </c>
      <c r="S127" s="49">
        <f t="shared" si="492"/>
        <v>2333</v>
      </c>
      <c r="T127" s="50">
        <f t="shared" si="493"/>
        <v>3258</v>
      </c>
      <c r="U127" s="50">
        <f t="shared" si="494"/>
        <v>3256</v>
      </c>
      <c r="V127" s="50">
        <f t="shared" si="495"/>
        <v>3132</v>
      </c>
      <c r="W127" s="49">
        <f t="shared" si="496"/>
        <v>3460</v>
      </c>
      <c r="X127" s="50">
        <f t="shared" si="497"/>
        <v>1548</v>
      </c>
      <c r="Y127" s="50">
        <f t="shared" si="498"/>
        <v>2682</v>
      </c>
      <c r="Z127" s="50">
        <f t="shared" si="499"/>
        <v>3382</v>
      </c>
      <c r="AA127" s="49">
        <f t="shared" si="500"/>
        <v>3046</v>
      </c>
      <c r="AB127" s="50">
        <f t="shared" si="501"/>
        <v>5124</v>
      </c>
      <c r="AC127" s="50">
        <f t="shared" si="502"/>
        <v>4788</v>
      </c>
      <c r="AD127" s="50">
        <f t="shared" si="503"/>
        <v>4164</v>
      </c>
      <c r="AE127" s="49">
        <f t="shared" si="504"/>
        <v>5094</v>
      </c>
      <c r="AF127" s="50">
        <f t="shared" si="982"/>
        <v>6424</v>
      </c>
      <c r="AG127" s="50">
        <f t="shared" si="983"/>
        <v>5856</v>
      </c>
      <c r="AH127" s="50">
        <f t="shared" si="984"/>
        <v>0</v>
      </c>
      <c r="AI127" s="49">
        <f t="shared" si="444"/>
        <v>0</v>
      </c>
      <c r="AJ127" s="49">
        <f t="shared" ref="AJ127:AL127" si="1034">+AR29</f>
        <v>0</v>
      </c>
      <c r="AK127" s="49">
        <f t="shared" si="1034"/>
        <v>0</v>
      </c>
      <c r="AL127" s="49">
        <f t="shared" si="1034"/>
        <v>0</v>
      </c>
      <c r="AW127" s="116" t="s">
        <v>18</v>
      </c>
      <c r="AX127" s="81">
        <f>+AX111</f>
        <v>126</v>
      </c>
      <c r="AY127" s="81">
        <f t="shared" ref="AY127:BY127" si="1035">+AY111</f>
        <v>119</v>
      </c>
      <c r="AZ127" s="81">
        <f t="shared" si="1035"/>
        <v>116</v>
      </c>
      <c r="BA127" s="81">
        <f t="shared" si="1035"/>
        <v>109</v>
      </c>
      <c r="BB127" s="81">
        <f t="shared" si="1035"/>
        <v>125</v>
      </c>
      <c r="BC127" s="81">
        <f t="shared" si="1035"/>
        <v>120</v>
      </c>
      <c r="BD127" s="81">
        <f t="shared" si="1035"/>
        <v>144</v>
      </c>
      <c r="BE127" s="81">
        <f t="shared" si="1035"/>
        <v>136</v>
      </c>
      <c r="BF127" s="81">
        <f t="shared" si="1035"/>
        <v>115</v>
      </c>
      <c r="BG127" s="81">
        <f t="shared" si="1035"/>
        <v>96</v>
      </c>
      <c r="BH127" s="81">
        <f t="shared" si="1035"/>
        <v>94</v>
      </c>
      <c r="BI127" s="81">
        <f t="shared" si="1035"/>
        <v>114</v>
      </c>
      <c r="BJ127" s="81">
        <f t="shared" si="1035"/>
        <v>100</v>
      </c>
      <c r="BK127" s="81">
        <f t="shared" si="1035"/>
        <v>90</v>
      </c>
      <c r="BL127" s="81">
        <f t="shared" si="1035"/>
        <v>117</v>
      </c>
      <c r="BM127" s="81">
        <f t="shared" si="1035"/>
        <v>116</v>
      </c>
      <c r="BN127" s="81">
        <f t="shared" si="1035"/>
        <v>115</v>
      </c>
      <c r="BO127" s="81">
        <f t="shared" si="1035"/>
        <v>129</v>
      </c>
      <c r="BP127" s="81">
        <f t="shared" si="1035"/>
        <v>164</v>
      </c>
      <c r="BQ127" s="81">
        <f t="shared" si="1035"/>
        <v>133</v>
      </c>
      <c r="BR127" s="81">
        <f t="shared" si="1035"/>
        <v>121</v>
      </c>
      <c r="BS127" s="81">
        <f t="shared" si="1035"/>
        <v>128</v>
      </c>
      <c r="BT127" s="81">
        <f t="shared" si="1035"/>
        <v>145</v>
      </c>
      <c r="BU127" s="81">
        <f t="shared" si="1035"/>
        <v>163</v>
      </c>
      <c r="BV127" s="81">
        <f t="shared" si="1035"/>
        <v>134</v>
      </c>
      <c r="BW127" s="81">
        <f t="shared" si="1035"/>
        <v>150</v>
      </c>
      <c r="BX127" s="81">
        <f t="shared" si="1035"/>
        <v>149</v>
      </c>
      <c r="BY127" s="81">
        <f t="shared" si="1035"/>
        <v>158</v>
      </c>
      <c r="BZ127" s="81">
        <f t="shared" ref="BZ127:CC127" si="1036">+BZ111</f>
        <v>113</v>
      </c>
      <c r="CA127" s="81">
        <f t="shared" si="1036"/>
        <v>154</v>
      </c>
      <c r="CB127" s="81">
        <f t="shared" si="1036"/>
        <v>145</v>
      </c>
      <c r="CC127" s="81">
        <f t="shared" si="1036"/>
        <v>0</v>
      </c>
      <c r="CD127" s="81">
        <f t="shared" ref="CD127:CG127" si="1037">+CD111</f>
        <v>0</v>
      </c>
      <c r="CE127" s="81">
        <f t="shared" si="1037"/>
        <v>0</v>
      </c>
      <c r="CF127" s="81">
        <f t="shared" si="1037"/>
        <v>0</v>
      </c>
      <c r="CG127" s="81">
        <f t="shared" si="1037"/>
        <v>0</v>
      </c>
    </row>
    <row r="128" spans="2:85" x14ac:dyDescent="0.2">
      <c r="B128" s="39" t="s">
        <v>55</v>
      </c>
      <c r="C128" s="24">
        <f t="shared" ref="C128:F128" si="1038">+C30</f>
        <v>355</v>
      </c>
      <c r="D128" s="25">
        <f t="shared" si="1038"/>
        <v>346</v>
      </c>
      <c r="E128" s="25">
        <f t="shared" si="1038"/>
        <v>297</v>
      </c>
      <c r="F128" s="25">
        <f t="shared" si="1038"/>
        <v>253</v>
      </c>
      <c r="G128" s="24">
        <f t="shared" ref="G128:J128" si="1039">+H30</f>
        <v>285</v>
      </c>
      <c r="H128" s="25">
        <f t="shared" si="1039"/>
        <v>250</v>
      </c>
      <c r="I128" s="25">
        <f t="shared" si="1039"/>
        <v>274</v>
      </c>
      <c r="J128" s="25">
        <f t="shared" si="1039"/>
        <v>335</v>
      </c>
      <c r="K128" s="24">
        <f t="shared" si="484"/>
        <v>281</v>
      </c>
      <c r="L128" s="25">
        <f t="shared" si="485"/>
        <v>213</v>
      </c>
      <c r="M128" s="25">
        <f t="shared" si="486"/>
        <v>304</v>
      </c>
      <c r="N128" s="25">
        <f t="shared" si="487"/>
        <v>233</v>
      </c>
      <c r="O128" s="24">
        <f t="shared" si="488"/>
        <v>223</v>
      </c>
      <c r="P128" s="25">
        <f t="shared" si="489"/>
        <v>217</v>
      </c>
      <c r="Q128" s="25">
        <f t="shared" si="490"/>
        <v>271</v>
      </c>
      <c r="R128" s="25">
        <f t="shared" si="491"/>
        <v>299</v>
      </c>
      <c r="S128" s="24">
        <f t="shared" si="492"/>
        <v>213</v>
      </c>
      <c r="T128" s="25">
        <f t="shared" si="493"/>
        <v>599</v>
      </c>
      <c r="U128" s="25">
        <f t="shared" si="494"/>
        <v>295</v>
      </c>
      <c r="V128" s="25">
        <f t="shared" si="495"/>
        <v>250</v>
      </c>
      <c r="W128" s="24">
        <f t="shared" si="496"/>
        <v>358</v>
      </c>
      <c r="X128" s="25">
        <f t="shared" si="497"/>
        <v>222</v>
      </c>
      <c r="Y128" s="25">
        <f t="shared" si="498"/>
        <v>354</v>
      </c>
      <c r="Z128" s="25">
        <f t="shared" si="499"/>
        <v>0</v>
      </c>
      <c r="AA128" s="24">
        <f t="shared" si="500"/>
        <v>308</v>
      </c>
      <c r="AB128" s="25">
        <f t="shared" si="501"/>
        <v>475</v>
      </c>
      <c r="AC128" s="25">
        <f t="shared" si="502"/>
        <v>462</v>
      </c>
      <c r="AD128" s="25">
        <f t="shared" si="503"/>
        <v>521</v>
      </c>
      <c r="AE128" s="24">
        <f t="shared" si="504"/>
        <v>290</v>
      </c>
      <c r="AF128" s="25">
        <f t="shared" si="982"/>
        <v>407</v>
      </c>
      <c r="AG128" s="25">
        <f t="shared" si="983"/>
        <v>782</v>
      </c>
      <c r="AH128" s="25">
        <f t="shared" si="984"/>
        <v>0</v>
      </c>
      <c r="AI128" s="24">
        <f t="shared" si="444"/>
        <v>0</v>
      </c>
      <c r="AJ128" s="24">
        <f t="shared" ref="AJ128:AL128" si="1040">+AR30</f>
        <v>0</v>
      </c>
      <c r="AK128" s="24">
        <f t="shared" si="1040"/>
        <v>0</v>
      </c>
      <c r="AL128" s="24">
        <f t="shared" si="1040"/>
        <v>0</v>
      </c>
      <c r="AW128" s="117" t="s">
        <v>19</v>
      </c>
      <c r="AX128" s="81">
        <f>+AX112</f>
        <v>722</v>
      </c>
      <c r="AY128" s="81">
        <f t="shared" ref="AY128:BY128" si="1041">+AY112</f>
        <v>802</v>
      </c>
      <c r="AZ128" s="81">
        <f t="shared" si="1041"/>
        <v>712</v>
      </c>
      <c r="BA128" s="81">
        <f t="shared" si="1041"/>
        <v>658</v>
      </c>
      <c r="BB128" s="81">
        <f t="shared" si="1041"/>
        <v>564</v>
      </c>
      <c r="BC128" s="81">
        <f t="shared" si="1041"/>
        <v>751</v>
      </c>
      <c r="BD128" s="81">
        <f t="shared" si="1041"/>
        <v>750</v>
      </c>
      <c r="BE128" s="81">
        <f t="shared" si="1041"/>
        <v>520</v>
      </c>
      <c r="BF128" s="81">
        <f t="shared" si="1041"/>
        <v>485</v>
      </c>
      <c r="BG128" s="81">
        <f t="shared" si="1041"/>
        <v>528</v>
      </c>
      <c r="BH128" s="81">
        <f t="shared" si="1041"/>
        <v>729</v>
      </c>
      <c r="BI128" s="81">
        <f t="shared" si="1041"/>
        <v>627</v>
      </c>
      <c r="BJ128" s="81">
        <f t="shared" si="1041"/>
        <v>622</v>
      </c>
      <c r="BK128" s="81">
        <f t="shared" si="1041"/>
        <v>610</v>
      </c>
      <c r="BL128" s="81">
        <f t="shared" si="1041"/>
        <v>623</v>
      </c>
      <c r="BM128" s="81">
        <f t="shared" si="1041"/>
        <v>716</v>
      </c>
      <c r="BN128" s="81">
        <f t="shared" si="1041"/>
        <v>748</v>
      </c>
      <c r="BO128" s="81">
        <f t="shared" si="1041"/>
        <v>781</v>
      </c>
      <c r="BP128" s="81">
        <f t="shared" si="1041"/>
        <v>775</v>
      </c>
      <c r="BQ128" s="81">
        <f t="shared" si="1041"/>
        <v>715</v>
      </c>
      <c r="BR128" s="81">
        <f t="shared" si="1041"/>
        <v>708</v>
      </c>
      <c r="BS128" s="81">
        <f t="shared" si="1041"/>
        <v>503</v>
      </c>
      <c r="BT128" s="81">
        <f t="shared" si="1041"/>
        <v>683</v>
      </c>
      <c r="BU128" s="81">
        <f t="shared" si="1041"/>
        <v>68</v>
      </c>
      <c r="BV128" s="81">
        <f t="shared" si="1041"/>
        <v>847</v>
      </c>
      <c r="BW128" s="81">
        <f t="shared" si="1041"/>
        <v>899</v>
      </c>
      <c r="BX128" s="81">
        <f t="shared" si="1041"/>
        <v>823</v>
      </c>
      <c r="BY128" s="81">
        <f t="shared" si="1041"/>
        <v>735</v>
      </c>
      <c r="BZ128" s="81">
        <f t="shared" ref="BZ128:CC128" si="1042">+BZ112</f>
        <v>1196</v>
      </c>
      <c r="CA128" s="81">
        <f t="shared" si="1042"/>
        <v>1604</v>
      </c>
      <c r="CB128" s="81">
        <f t="shared" si="1042"/>
        <v>1077</v>
      </c>
      <c r="CC128" s="81">
        <f t="shared" si="1042"/>
        <v>0</v>
      </c>
      <c r="CD128" s="81">
        <f t="shared" ref="CD128:CG128" si="1043">+CD112</f>
        <v>0</v>
      </c>
      <c r="CE128" s="81">
        <f t="shared" si="1043"/>
        <v>0</v>
      </c>
      <c r="CF128" s="81">
        <f t="shared" si="1043"/>
        <v>0</v>
      </c>
      <c r="CG128" s="81">
        <f t="shared" si="1043"/>
        <v>0</v>
      </c>
    </row>
    <row r="129" spans="2:85" ht="25.5" x14ac:dyDescent="0.2">
      <c r="B129" s="39" t="s">
        <v>56</v>
      </c>
      <c r="C129" s="24">
        <f t="shared" ref="C129:F129" si="1044">+C31</f>
        <v>273</v>
      </c>
      <c r="D129" s="25">
        <f t="shared" si="1044"/>
        <v>351</v>
      </c>
      <c r="E129" s="25">
        <f t="shared" si="1044"/>
        <v>336</v>
      </c>
      <c r="F129" s="25">
        <f t="shared" si="1044"/>
        <v>256</v>
      </c>
      <c r="G129" s="24">
        <f t="shared" ref="G129:J129" si="1045">+H31</f>
        <v>359</v>
      </c>
      <c r="H129" s="25">
        <f t="shared" si="1045"/>
        <v>265</v>
      </c>
      <c r="I129" s="25">
        <f t="shared" si="1045"/>
        <v>266</v>
      </c>
      <c r="J129" s="25">
        <f t="shared" si="1045"/>
        <v>187</v>
      </c>
      <c r="K129" s="24">
        <f t="shared" si="484"/>
        <v>253</v>
      </c>
      <c r="L129" s="25">
        <f t="shared" si="485"/>
        <v>256</v>
      </c>
      <c r="M129" s="25">
        <f t="shared" si="486"/>
        <v>285</v>
      </c>
      <c r="N129" s="25">
        <f t="shared" si="487"/>
        <v>214</v>
      </c>
      <c r="O129" s="24">
        <f t="shared" si="488"/>
        <v>329</v>
      </c>
      <c r="P129" s="25">
        <f t="shared" si="489"/>
        <v>331</v>
      </c>
      <c r="Q129" s="25">
        <f t="shared" si="490"/>
        <v>233</v>
      </c>
      <c r="R129" s="25">
        <f t="shared" si="491"/>
        <v>315</v>
      </c>
      <c r="S129" s="24">
        <f t="shared" si="492"/>
        <v>333</v>
      </c>
      <c r="T129" s="25">
        <f t="shared" si="493"/>
        <v>305</v>
      </c>
      <c r="U129" s="25">
        <f t="shared" si="494"/>
        <v>370</v>
      </c>
      <c r="V129" s="25">
        <f t="shared" si="495"/>
        <v>353</v>
      </c>
      <c r="W129" s="24">
        <f t="shared" si="496"/>
        <v>747</v>
      </c>
      <c r="X129" s="25">
        <f t="shared" si="497"/>
        <v>344</v>
      </c>
      <c r="Y129" s="25">
        <f t="shared" si="498"/>
        <v>451</v>
      </c>
      <c r="Z129" s="25">
        <f t="shared" si="499"/>
        <v>0</v>
      </c>
      <c r="AA129" s="24">
        <f t="shared" si="500"/>
        <v>298</v>
      </c>
      <c r="AB129" s="25">
        <f t="shared" si="501"/>
        <v>440</v>
      </c>
      <c r="AC129" s="25">
        <f t="shared" si="502"/>
        <v>598</v>
      </c>
      <c r="AD129" s="25">
        <f t="shared" si="503"/>
        <v>685</v>
      </c>
      <c r="AE129" s="24">
        <f t="shared" si="504"/>
        <v>1033</v>
      </c>
      <c r="AF129" s="25">
        <f t="shared" si="982"/>
        <v>2702</v>
      </c>
      <c r="AG129" s="25">
        <f t="shared" si="983"/>
        <v>1891</v>
      </c>
      <c r="AH129" s="25">
        <f t="shared" si="984"/>
        <v>0</v>
      </c>
      <c r="AI129" s="24">
        <f t="shared" si="444"/>
        <v>0</v>
      </c>
      <c r="AJ129" s="24">
        <f t="shared" ref="AJ129:AL129" si="1046">+AR31</f>
        <v>0</v>
      </c>
      <c r="AK129" s="24">
        <f t="shared" si="1046"/>
        <v>0</v>
      </c>
      <c r="AL129" s="24">
        <f t="shared" si="1046"/>
        <v>0</v>
      </c>
      <c r="AW129" s="118" t="str">
        <f>+AW113</f>
        <v>LABORATORIO</v>
      </c>
      <c r="AX129" s="81">
        <f>+AX113</f>
        <v>21293</v>
      </c>
      <c r="AY129" s="81">
        <f t="shared" ref="AY129:BY129" si="1047">+AY113</f>
        <v>21013</v>
      </c>
      <c r="AZ129" s="81">
        <f t="shared" si="1047"/>
        <v>20444</v>
      </c>
      <c r="BA129" s="81">
        <f t="shared" si="1047"/>
        <v>19420</v>
      </c>
      <c r="BB129" s="81">
        <f t="shared" si="1047"/>
        <v>21689</v>
      </c>
      <c r="BC129" s="81">
        <f t="shared" si="1047"/>
        <v>23456</v>
      </c>
      <c r="BD129" s="81">
        <f t="shared" si="1047"/>
        <v>20537</v>
      </c>
      <c r="BE129" s="81">
        <f t="shared" si="1047"/>
        <v>18501</v>
      </c>
      <c r="BF129" s="81">
        <f t="shared" si="1047"/>
        <v>21413</v>
      </c>
      <c r="BG129" s="81">
        <f t="shared" si="1047"/>
        <v>21109</v>
      </c>
      <c r="BH129" s="81">
        <f t="shared" si="1047"/>
        <v>23001</v>
      </c>
      <c r="BI129" s="81">
        <f t="shared" si="1047"/>
        <v>21045</v>
      </c>
      <c r="BJ129" s="81">
        <f t="shared" si="1047"/>
        <v>20508</v>
      </c>
      <c r="BK129" s="81">
        <f t="shared" si="1047"/>
        <v>23208</v>
      </c>
      <c r="BL129" s="81">
        <f t="shared" si="1047"/>
        <v>24656</v>
      </c>
      <c r="BM129" s="81">
        <f t="shared" si="1047"/>
        <v>23541</v>
      </c>
      <c r="BN129" s="81">
        <f t="shared" si="1047"/>
        <v>25558</v>
      </c>
      <c r="BO129" s="81">
        <f t="shared" si="1047"/>
        <v>29871</v>
      </c>
      <c r="BP129" s="81">
        <f t="shared" si="1047"/>
        <v>30439</v>
      </c>
      <c r="BQ129" s="81">
        <f t="shared" si="1047"/>
        <v>28975</v>
      </c>
      <c r="BR129" s="81">
        <f t="shared" si="1047"/>
        <v>29450</v>
      </c>
      <c r="BS129" s="81">
        <f t="shared" si="1047"/>
        <v>16413</v>
      </c>
      <c r="BT129" s="81">
        <f t="shared" si="1047"/>
        <v>26565</v>
      </c>
      <c r="BU129" s="81">
        <f t="shared" si="1047"/>
        <v>35119</v>
      </c>
      <c r="BV129" s="81">
        <f t="shared" si="1047"/>
        <v>39112</v>
      </c>
      <c r="BW129" s="81">
        <f t="shared" si="1047"/>
        <v>63483</v>
      </c>
      <c r="BX129" s="81">
        <f t="shared" si="1047"/>
        <v>50083</v>
      </c>
      <c r="BY129" s="81">
        <f t="shared" si="1047"/>
        <v>44814</v>
      </c>
      <c r="BZ129" s="81">
        <f t="shared" ref="BZ129:CC129" si="1048">+BZ113</f>
        <v>58621</v>
      </c>
      <c r="CA129" s="81">
        <f t="shared" si="1048"/>
        <v>71078</v>
      </c>
      <c r="CB129" s="81">
        <f t="shared" si="1048"/>
        <v>76129</v>
      </c>
      <c r="CC129" s="81">
        <f t="shared" si="1048"/>
        <v>0</v>
      </c>
      <c r="CD129" s="81">
        <f t="shared" ref="CD129:CG129" si="1049">+CD113</f>
        <v>0</v>
      </c>
      <c r="CE129" s="81">
        <f t="shared" si="1049"/>
        <v>0</v>
      </c>
      <c r="CF129" s="81">
        <f t="shared" si="1049"/>
        <v>0</v>
      </c>
      <c r="CG129" s="81">
        <f t="shared" si="1049"/>
        <v>0</v>
      </c>
    </row>
    <row r="130" spans="2:85" ht="25.5" x14ac:dyDescent="0.2">
      <c r="B130" s="39" t="s">
        <v>57</v>
      </c>
      <c r="C130" s="24">
        <f t="shared" ref="C130:F130" si="1050">+C32</f>
        <v>1941</v>
      </c>
      <c r="D130" s="25">
        <f t="shared" si="1050"/>
        <v>2292</v>
      </c>
      <c r="E130" s="25">
        <f t="shared" si="1050"/>
        <v>2327</v>
      </c>
      <c r="F130" s="25">
        <f t="shared" si="1050"/>
        <v>2377</v>
      </c>
      <c r="G130" s="24">
        <f t="shared" ref="G130:J130" si="1051">+H32</f>
        <v>2229</v>
      </c>
      <c r="H130" s="25">
        <f t="shared" si="1051"/>
        <v>2471</v>
      </c>
      <c r="I130" s="25">
        <f t="shared" si="1051"/>
        <v>2256</v>
      </c>
      <c r="J130" s="25">
        <f t="shared" si="1051"/>
        <v>1998</v>
      </c>
      <c r="K130" s="24">
        <f t="shared" si="484"/>
        <v>2231</v>
      </c>
      <c r="L130" s="25">
        <f t="shared" si="485"/>
        <v>2387</v>
      </c>
      <c r="M130" s="25">
        <f t="shared" si="486"/>
        <v>2401</v>
      </c>
      <c r="N130" s="25">
        <f t="shared" si="487"/>
        <v>1864</v>
      </c>
      <c r="O130" s="24">
        <f t="shared" si="488"/>
        <v>1903</v>
      </c>
      <c r="P130" s="25">
        <f t="shared" si="489"/>
        <v>2429</v>
      </c>
      <c r="Q130" s="25">
        <f t="shared" si="490"/>
        <v>2375</v>
      </c>
      <c r="R130" s="25">
        <f t="shared" si="491"/>
        <v>2199</v>
      </c>
      <c r="S130" s="24">
        <f t="shared" si="492"/>
        <v>1787</v>
      </c>
      <c r="T130" s="25">
        <f t="shared" si="493"/>
        <v>2354</v>
      </c>
      <c r="U130" s="25">
        <f t="shared" si="494"/>
        <v>2591</v>
      </c>
      <c r="V130" s="25">
        <f t="shared" si="495"/>
        <v>2529</v>
      </c>
      <c r="W130" s="24">
        <f t="shared" si="496"/>
        <v>2355</v>
      </c>
      <c r="X130" s="25">
        <f t="shared" si="497"/>
        <v>982</v>
      </c>
      <c r="Y130" s="25">
        <f t="shared" si="498"/>
        <v>1877</v>
      </c>
      <c r="Z130" s="25">
        <f t="shared" si="499"/>
        <v>0</v>
      </c>
      <c r="AA130" s="24">
        <f t="shared" si="500"/>
        <v>2440</v>
      </c>
      <c r="AB130" s="25">
        <f t="shared" si="501"/>
        <v>4209</v>
      </c>
      <c r="AC130" s="25">
        <f t="shared" si="502"/>
        <v>3728</v>
      </c>
      <c r="AD130" s="25">
        <f t="shared" si="503"/>
        <v>2958</v>
      </c>
      <c r="AE130" s="24">
        <f t="shared" si="504"/>
        <v>3673</v>
      </c>
      <c r="AF130" s="25">
        <f t="shared" si="982"/>
        <v>3135</v>
      </c>
      <c r="AG130" s="25">
        <f t="shared" si="983"/>
        <v>3124</v>
      </c>
      <c r="AH130" s="25">
        <f t="shared" si="984"/>
        <v>0</v>
      </c>
      <c r="AI130" s="24">
        <f t="shared" si="444"/>
        <v>0</v>
      </c>
      <c r="AJ130" s="24">
        <f t="shared" ref="AJ130:AL130" si="1052">+AR32</f>
        <v>0</v>
      </c>
      <c r="AK130" s="24">
        <f t="shared" si="1052"/>
        <v>0</v>
      </c>
      <c r="AL130" s="24">
        <f t="shared" si="1052"/>
        <v>0</v>
      </c>
      <c r="AW130" s="119" t="str">
        <f>+AW114</f>
        <v>IMÁGENES DIAGNÓSTICAS</v>
      </c>
      <c r="AX130" s="81">
        <f>+AX114</f>
        <v>2426</v>
      </c>
      <c r="AY130" s="81">
        <f t="shared" ref="AY130:BY130" si="1053">+AY114</f>
        <v>2288</v>
      </c>
      <c r="AZ130" s="81">
        <f t="shared" si="1053"/>
        <v>2510</v>
      </c>
      <c r="BA130" s="81">
        <f t="shared" si="1053"/>
        <v>1828</v>
      </c>
      <c r="BB130" s="81">
        <f t="shared" si="1053"/>
        <v>1488</v>
      </c>
      <c r="BC130" s="81">
        <f t="shared" si="1053"/>
        <v>1515</v>
      </c>
      <c r="BD130" s="81">
        <f t="shared" si="1053"/>
        <v>2158</v>
      </c>
      <c r="BE130" s="81">
        <f t="shared" si="1053"/>
        <v>8317</v>
      </c>
      <c r="BF130" s="81">
        <f t="shared" si="1053"/>
        <v>3696</v>
      </c>
      <c r="BG130" s="81">
        <f t="shared" si="1053"/>
        <v>4058</v>
      </c>
      <c r="BH130" s="81">
        <f t="shared" si="1053"/>
        <v>6512</v>
      </c>
      <c r="BI130" s="81">
        <f t="shared" si="1053"/>
        <v>4419</v>
      </c>
      <c r="BJ130" s="81">
        <f t="shared" si="1053"/>
        <v>5395</v>
      </c>
      <c r="BK130" s="81">
        <f t="shared" si="1053"/>
        <v>4756</v>
      </c>
      <c r="BL130" s="81">
        <f t="shared" si="1053"/>
        <v>5012</v>
      </c>
      <c r="BM130" s="81">
        <f t="shared" si="1053"/>
        <v>5652</v>
      </c>
      <c r="BN130" s="81">
        <f t="shared" si="1053"/>
        <v>5404</v>
      </c>
      <c r="BO130" s="81">
        <f t="shared" si="1053"/>
        <v>9358</v>
      </c>
      <c r="BP130" s="81">
        <f t="shared" si="1053"/>
        <v>8680</v>
      </c>
      <c r="BQ130" s="81">
        <f t="shared" si="1053"/>
        <v>9452</v>
      </c>
      <c r="BR130" s="81">
        <f t="shared" si="1053"/>
        <v>7157</v>
      </c>
      <c r="BS130" s="81">
        <f t="shared" si="1053"/>
        <v>2605</v>
      </c>
      <c r="BT130" s="81">
        <f t="shared" si="1053"/>
        <v>4298</v>
      </c>
      <c r="BU130" s="81">
        <f t="shared" si="1053"/>
        <v>5261</v>
      </c>
      <c r="BV130" s="81">
        <f t="shared" si="1053"/>
        <v>5963</v>
      </c>
      <c r="BW130" s="81">
        <f t="shared" si="1053"/>
        <v>7707</v>
      </c>
      <c r="BX130" s="81">
        <f t="shared" si="1053"/>
        <v>6386</v>
      </c>
      <c r="BY130" s="81">
        <f t="shared" si="1053"/>
        <v>7812</v>
      </c>
      <c r="BZ130" s="81">
        <f t="shared" ref="BZ130:CC130" si="1054">+BZ114</f>
        <v>7570</v>
      </c>
      <c r="CA130" s="81">
        <f t="shared" si="1054"/>
        <v>11559</v>
      </c>
      <c r="CB130" s="81">
        <f t="shared" si="1054"/>
        <v>9799</v>
      </c>
      <c r="CC130" s="81">
        <f t="shared" si="1054"/>
        <v>0</v>
      </c>
      <c r="CD130" s="81">
        <f t="shared" ref="CD130:CG130" si="1055">+CD114</f>
        <v>0</v>
      </c>
      <c r="CE130" s="81">
        <f t="shared" si="1055"/>
        <v>0</v>
      </c>
      <c r="CF130" s="81">
        <f t="shared" si="1055"/>
        <v>0</v>
      </c>
      <c r="CG130" s="81">
        <f t="shared" si="1055"/>
        <v>0</v>
      </c>
    </row>
    <row r="131" spans="2:85" x14ac:dyDescent="0.2">
      <c r="B131" s="38" t="s">
        <v>30</v>
      </c>
      <c r="C131" s="35">
        <f t="shared" ref="C131:F131" si="1056">+C33</f>
        <v>0</v>
      </c>
      <c r="D131" s="36">
        <f t="shared" si="1056"/>
        <v>0</v>
      </c>
      <c r="E131" s="36">
        <f t="shared" si="1056"/>
        <v>0</v>
      </c>
      <c r="F131" s="36">
        <f t="shared" si="1056"/>
        <v>0</v>
      </c>
      <c r="G131" s="35">
        <f t="shared" ref="G131:J131" si="1057">+H33</f>
        <v>0</v>
      </c>
      <c r="H131" s="36">
        <f t="shared" si="1057"/>
        <v>0</v>
      </c>
      <c r="I131" s="36">
        <f t="shared" si="1057"/>
        <v>0</v>
      </c>
      <c r="J131" s="36">
        <f t="shared" si="1057"/>
        <v>0</v>
      </c>
      <c r="K131" s="35">
        <f t="shared" si="484"/>
        <v>0</v>
      </c>
      <c r="L131" s="36">
        <f t="shared" si="485"/>
        <v>0</v>
      </c>
      <c r="M131" s="36">
        <f t="shared" si="486"/>
        <v>0</v>
      </c>
      <c r="N131" s="36">
        <f t="shared" si="487"/>
        <v>0</v>
      </c>
      <c r="O131" s="35">
        <f t="shared" si="488"/>
        <v>0</v>
      </c>
      <c r="P131" s="36">
        <f t="shared" si="489"/>
        <v>0</v>
      </c>
      <c r="Q131" s="36">
        <f t="shared" si="490"/>
        <v>0</v>
      </c>
      <c r="R131" s="36">
        <f t="shared" si="491"/>
        <v>0</v>
      </c>
      <c r="S131" s="35">
        <f t="shared" si="492"/>
        <v>0</v>
      </c>
      <c r="T131" s="36">
        <f t="shared" si="493"/>
        <v>0</v>
      </c>
      <c r="U131" s="36">
        <f t="shared" si="494"/>
        <v>0</v>
      </c>
      <c r="V131" s="36">
        <f t="shared" si="495"/>
        <v>0</v>
      </c>
      <c r="W131" s="35">
        <f t="shared" si="496"/>
        <v>0</v>
      </c>
      <c r="X131" s="36">
        <f t="shared" si="497"/>
        <v>0</v>
      </c>
      <c r="Y131" s="36">
        <f t="shared" si="498"/>
        <v>0</v>
      </c>
      <c r="Z131" s="36">
        <f t="shared" si="499"/>
        <v>0</v>
      </c>
      <c r="AA131" s="35">
        <f t="shared" si="500"/>
        <v>0</v>
      </c>
      <c r="AB131" s="36">
        <f t="shared" si="501"/>
        <v>0</v>
      </c>
      <c r="AC131" s="36">
        <f t="shared" si="502"/>
        <v>0</v>
      </c>
      <c r="AD131" s="36">
        <f t="shared" si="503"/>
        <v>0</v>
      </c>
      <c r="AE131" s="35">
        <f t="shared" si="504"/>
        <v>98</v>
      </c>
      <c r="AF131" s="36">
        <f t="shared" si="982"/>
        <v>180</v>
      </c>
      <c r="AG131" s="36">
        <f t="shared" si="983"/>
        <v>59</v>
      </c>
      <c r="AH131" s="36">
        <f t="shared" si="984"/>
        <v>0</v>
      </c>
      <c r="AI131" s="35">
        <f t="shared" si="444"/>
        <v>0</v>
      </c>
      <c r="AJ131" s="35">
        <f t="shared" ref="AJ131:AL131" si="1058">+AR33</f>
        <v>0</v>
      </c>
      <c r="AK131" s="35">
        <f t="shared" si="1058"/>
        <v>0</v>
      </c>
      <c r="AL131" s="35">
        <f t="shared" si="1058"/>
        <v>0</v>
      </c>
      <c r="AW131" s="120" t="str">
        <f>+AW105</f>
        <v>SERVICIOS DE APOYO Y TRATAMIENTO</v>
      </c>
      <c r="AX131" s="81">
        <f>+AX105</f>
        <v>2819</v>
      </c>
      <c r="AY131" s="81">
        <f t="shared" ref="AY131:BY131" si="1059">+AY105</f>
        <v>3905</v>
      </c>
      <c r="AZ131" s="81">
        <f t="shared" si="1059"/>
        <v>3897</v>
      </c>
      <c r="BA131" s="81">
        <f t="shared" si="1059"/>
        <v>3738</v>
      </c>
      <c r="BB131" s="81">
        <f t="shared" si="1059"/>
        <v>2344</v>
      </c>
      <c r="BC131" s="81">
        <f t="shared" si="1059"/>
        <v>2648</v>
      </c>
      <c r="BD131" s="81">
        <f t="shared" si="1059"/>
        <v>3937</v>
      </c>
      <c r="BE131" s="81">
        <f t="shared" si="1059"/>
        <v>5039</v>
      </c>
      <c r="BF131" s="81">
        <f t="shared" si="1059"/>
        <v>3944</v>
      </c>
      <c r="BG131" s="81">
        <f t="shared" si="1059"/>
        <v>5060</v>
      </c>
      <c r="BH131" s="81">
        <f t="shared" si="1059"/>
        <v>4443</v>
      </c>
      <c r="BI131" s="81">
        <f t="shared" si="1059"/>
        <v>4206</v>
      </c>
      <c r="BJ131" s="81">
        <f t="shared" si="1059"/>
        <v>5156</v>
      </c>
      <c r="BK131" s="81">
        <f t="shared" si="1059"/>
        <v>5985</v>
      </c>
      <c r="BL131" s="81">
        <f t="shared" si="1059"/>
        <v>6020</v>
      </c>
      <c r="BM131" s="81">
        <f t="shared" si="1059"/>
        <v>6077</v>
      </c>
      <c r="BN131" s="81">
        <f t="shared" si="1059"/>
        <v>5420</v>
      </c>
      <c r="BO131" s="81">
        <f t="shared" si="1059"/>
        <v>6666</v>
      </c>
      <c r="BP131" s="81">
        <f t="shared" si="1059"/>
        <v>5832</v>
      </c>
      <c r="BQ131" s="81">
        <f t="shared" si="1059"/>
        <v>5589</v>
      </c>
      <c r="BR131" s="81">
        <f t="shared" si="1059"/>
        <v>4396</v>
      </c>
      <c r="BS131" s="81">
        <f t="shared" si="1059"/>
        <v>1009</v>
      </c>
      <c r="BT131" s="81">
        <f t="shared" si="1059"/>
        <v>3462</v>
      </c>
      <c r="BU131" s="81">
        <f t="shared" si="1059"/>
        <v>0</v>
      </c>
      <c r="BV131" s="81">
        <f t="shared" si="1059"/>
        <v>5239</v>
      </c>
      <c r="BW131" s="81">
        <f t="shared" si="1059"/>
        <v>8453</v>
      </c>
      <c r="BX131" s="81">
        <f t="shared" si="1059"/>
        <v>6621</v>
      </c>
      <c r="BY131" s="81">
        <f t="shared" si="1059"/>
        <v>7131</v>
      </c>
      <c r="BZ131" s="81">
        <f t="shared" ref="BZ131:CC131" si="1060">+BZ105</f>
        <v>9290</v>
      </c>
      <c r="CA131" s="81">
        <f t="shared" si="1060"/>
        <v>7120</v>
      </c>
      <c r="CB131" s="81">
        <f t="shared" si="1060"/>
        <v>8351</v>
      </c>
      <c r="CC131" s="81">
        <f t="shared" si="1060"/>
        <v>0</v>
      </c>
      <c r="CD131" s="81">
        <f t="shared" ref="CD131:CG131" si="1061">+CD105</f>
        <v>0</v>
      </c>
      <c r="CE131" s="81">
        <f t="shared" si="1061"/>
        <v>0</v>
      </c>
      <c r="CF131" s="81">
        <f t="shared" si="1061"/>
        <v>0</v>
      </c>
      <c r="CG131" s="81">
        <f t="shared" si="1061"/>
        <v>0</v>
      </c>
    </row>
    <row r="132" spans="2:85" x14ac:dyDescent="0.2">
      <c r="B132" s="34" t="s">
        <v>31</v>
      </c>
      <c r="C132" s="35">
        <f t="shared" ref="C132:F132" si="1062">+C34</f>
        <v>0</v>
      </c>
      <c r="D132" s="36">
        <f t="shared" si="1062"/>
        <v>0</v>
      </c>
      <c r="E132" s="36">
        <f t="shared" si="1062"/>
        <v>0</v>
      </c>
      <c r="F132" s="36">
        <f t="shared" si="1062"/>
        <v>0</v>
      </c>
      <c r="G132" s="35">
        <f t="shared" ref="G132:J132" si="1063">+H34</f>
        <v>0</v>
      </c>
      <c r="H132" s="36">
        <f t="shared" si="1063"/>
        <v>0</v>
      </c>
      <c r="I132" s="36">
        <f t="shared" si="1063"/>
        <v>0</v>
      </c>
      <c r="J132" s="36">
        <f t="shared" si="1063"/>
        <v>0</v>
      </c>
      <c r="K132" s="35">
        <f t="shared" si="484"/>
        <v>0</v>
      </c>
      <c r="L132" s="36">
        <f t="shared" si="485"/>
        <v>0</v>
      </c>
      <c r="M132" s="36">
        <f t="shared" si="486"/>
        <v>0</v>
      </c>
      <c r="N132" s="36">
        <f t="shared" si="487"/>
        <v>0</v>
      </c>
      <c r="O132" s="35">
        <f t="shared" si="488"/>
        <v>0</v>
      </c>
      <c r="P132" s="36">
        <f t="shared" si="489"/>
        <v>0</v>
      </c>
      <c r="Q132" s="36">
        <f t="shared" si="490"/>
        <v>0</v>
      </c>
      <c r="R132" s="36">
        <f t="shared" si="491"/>
        <v>0</v>
      </c>
      <c r="S132" s="35">
        <f t="shared" si="492"/>
        <v>0</v>
      </c>
      <c r="T132" s="36">
        <f t="shared" si="493"/>
        <v>0</v>
      </c>
      <c r="U132" s="36">
        <f t="shared" si="494"/>
        <v>0</v>
      </c>
      <c r="V132" s="36">
        <f t="shared" si="495"/>
        <v>0</v>
      </c>
      <c r="W132" s="35">
        <f t="shared" si="496"/>
        <v>0</v>
      </c>
      <c r="X132" s="36">
        <f t="shared" si="497"/>
        <v>0</v>
      </c>
      <c r="Y132" s="36">
        <f t="shared" si="498"/>
        <v>240</v>
      </c>
      <c r="Z132" s="36">
        <f t="shared" si="499"/>
        <v>170</v>
      </c>
      <c r="AA132" s="35">
        <f t="shared" si="500"/>
        <v>417</v>
      </c>
      <c r="AB132" s="36">
        <f t="shared" si="501"/>
        <v>395</v>
      </c>
      <c r="AC132" s="36">
        <f t="shared" si="502"/>
        <v>313</v>
      </c>
      <c r="AD132" s="36">
        <f t="shared" si="503"/>
        <v>260</v>
      </c>
      <c r="AE132" s="35">
        <f t="shared" si="504"/>
        <v>268</v>
      </c>
      <c r="AF132" s="36">
        <f t="shared" si="982"/>
        <v>503</v>
      </c>
      <c r="AG132" s="36">
        <f t="shared" si="983"/>
        <v>547</v>
      </c>
      <c r="AH132" s="36">
        <f t="shared" si="984"/>
        <v>0</v>
      </c>
      <c r="AI132" s="35">
        <f t="shared" si="444"/>
        <v>0</v>
      </c>
      <c r="AJ132" s="35">
        <f t="shared" ref="AJ132:AL132" si="1064">+AR34</f>
        <v>0</v>
      </c>
      <c r="AK132" s="35">
        <f t="shared" si="1064"/>
        <v>0</v>
      </c>
      <c r="AL132" s="35">
        <f t="shared" si="1064"/>
        <v>0</v>
      </c>
    </row>
    <row r="133" spans="2:85" x14ac:dyDescent="0.2">
      <c r="B133" s="37" t="s">
        <v>32</v>
      </c>
      <c r="C133" s="35">
        <f t="shared" ref="C133:F133" si="1065">+C35</f>
        <v>0</v>
      </c>
      <c r="D133" s="36">
        <f t="shared" si="1065"/>
        <v>0</v>
      </c>
      <c r="E133" s="36">
        <f t="shared" si="1065"/>
        <v>0</v>
      </c>
      <c r="F133" s="36">
        <f t="shared" si="1065"/>
        <v>0</v>
      </c>
      <c r="G133" s="35">
        <f t="shared" ref="G133:J133" si="1066">+H35</f>
        <v>0</v>
      </c>
      <c r="H133" s="36">
        <f t="shared" si="1066"/>
        <v>0</v>
      </c>
      <c r="I133" s="36">
        <f t="shared" si="1066"/>
        <v>0</v>
      </c>
      <c r="J133" s="36">
        <f t="shared" si="1066"/>
        <v>0</v>
      </c>
      <c r="K133" s="35">
        <f t="shared" si="484"/>
        <v>0</v>
      </c>
      <c r="L133" s="36">
        <f t="shared" si="485"/>
        <v>0</v>
      </c>
      <c r="M133" s="36">
        <f t="shared" si="486"/>
        <v>0</v>
      </c>
      <c r="N133" s="36">
        <f t="shared" si="487"/>
        <v>0</v>
      </c>
      <c r="O133" s="35">
        <f t="shared" si="488"/>
        <v>0</v>
      </c>
      <c r="P133" s="36">
        <f t="shared" si="489"/>
        <v>0</v>
      </c>
      <c r="Q133" s="36">
        <f t="shared" si="490"/>
        <v>0</v>
      </c>
      <c r="R133" s="36">
        <f t="shared" si="491"/>
        <v>0</v>
      </c>
      <c r="S133" s="35">
        <f t="shared" si="492"/>
        <v>0</v>
      </c>
      <c r="T133" s="36">
        <f t="shared" si="493"/>
        <v>0</v>
      </c>
      <c r="U133" s="36">
        <f t="shared" si="494"/>
        <v>0</v>
      </c>
      <c r="V133" s="36">
        <f t="shared" si="495"/>
        <v>0</v>
      </c>
      <c r="W133" s="35">
        <f t="shared" si="496"/>
        <v>0</v>
      </c>
      <c r="X133" s="36">
        <f t="shared" si="497"/>
        <v>0</v>
      </c>
      <c r="Y133" s="36">
        <f t="shared" si="498"/>
        <v>406</v>
      </c>
      <c r="Z133" s="36">
        <f t="shared" si="499"/>
        <v>474</v>
      </c>
      <c r="AA133" s="35">
        <f t="shared" si="500"/>
        <v>500</v>
      </c>
      <c r="AB133" s="36">
        <f t="shared" si="501"/>
        <v>920</v>
      </c>
      <c r="AC133" s="36">
        <f t="shared" si="502"/>
        <v>614</v>
      </c>
      <c r="AD133" s="36">
        <f t="shared" si="503"/>
        <v>322</v>
      </c>
      <c r="AE133" s="35">
        <f t="shared" si="504"/>
        <v>472</v>
      </c>
      <c r="AF133" s="36">
        <f t="shared" si="982"/>
        <v>320</v>
      </c>
      <c r="AG133" s="36">
        <f t="shared" si="983"/>
        <v>282</v>
      </c>
      <c r="AH133" s="36">
        <f t="shared" si="984"/>
        <v>0</v>
      </c>
      <c r="AI133" s="35">
        <f t="shared" si="444"/>
        <v>0</v>
      </c>
      <c r="AJ133" s="35">
        <f t="shared" ref="AJ133:AL133" si="1067">+AR35</f>
        <v>0</v>
      </c>
      <c r="AK133" s="35">
        <f t="shared" si="1067"/>
        <v>0</v>
      </c>
      <c r="AL133" s="35">
        <f t="shared" si="1067"/>
        <v>0</v>
      </c>
    </row>
    <row r="134" spans="2:85" ht="13.5" thickBot="1" x14ac:dyDescent="0.25">
      <c r="B134" s="39" t="s">
        <v>58</v>
      </c>
      <c r="C134" s="24">
        <f t="shared" ref="C134:F134" si="1068">+C36</f>
        <v>2372</v>
      </c>
      <c r="D134" s="25">
        <f t="shared" si="1068"/>
        <v>2900</v>
      </c>
      <c r="E134" s="25">
        <f t="shared" si="1068"/>
        <v>2960</v>
      </c>
      <c r="F134" s="25">
        <f t="shared" si="1068"/>
        <v>2995</v>
      </c>
      <c r="G134" s="24">
        <f t="shared" ref="G134:J134" si="1069">+H36</f>
        <v>2868</v>
      </c>
      <c r="H134" s="25">
        <f t="shared" si="1069"/>
        <v>2986</v>
      </c>
      <c r="I134" s="25">
        <f t="shared" si="1069"/>
        <v>2787</v>
      </c>
      <c r="J134" s="25">
        <f t="shared" si="1069"/>
        <v>2995</v>
      </c>
      <c r="K134" s="24">
        <f t="shared" si="484"/>
        <v>2745</v>
      </c>
      <c r="L134" s="25">
        <f t="shared" si="485"/>
        <v>2856</v>
      </c>
      <c r="M134" s="25">
        <f t="shared" si="486"/>
        <v>2894</v>
      </c>
      <c r="N134" s="25">
        <f t="shared" si="487"/>
        <v>2311</v>
      </c>
      <c r="O134" s="24">
        <f t="shared" si="488"/>
        <v>2455</v>
      </c>
      <c r="P134" s="25">
        <f t="shared" si="489"/>
        <v>2977</v>
      </c>
      <c r="Q134" s="25">
        <f t="shared" si="490"/>
        <v>2879</v>
      </c>
      <c r="R134" s="25">
        <f t="shared" si="491"/>
        <v>2813</v>
      </c>
      <c r="S134" s="24">
        <f t="shared" si="492"/>
        <v>2333</v>
      </c>
      <c r="T134" s="25">
        <f t="shared" si="493"/>
        <v>3258</v>
      </c>
      <c r="U134" s="25">
        <f t="shared" si="494"/>
        <v>3256</v>
      </c>
      <c r="V134" s="25">
        <f t="shared" si="495"/>
        <v>3137</v>
      </c>
      <c r="W134" s="24">
        <f t="shared" si="496"/>
        <v>3460</v>
      </c>
      <c r="X134" s="25">
        <f t="shared" si="497"/>
        <v>1521</v>
      </c>
      <c r="Y134" s="25">
        <f t="shared" si="498"/>
        <v>3328</v>
      </c>
      <c r="Z134" s="25">
        <f t="shared" si="499"/>
        <v>0</v>
      </c>
      <c r="AA134" s="24">
        <f t="shared" si="500"/>
        <v>3431</v>
      </c>
      <c r="AB134" s="25">
        <f t="shared" si="501"/>
        <v>5604</v>
      </c>
      <c r="AC134" s="25">
        <f t="shared" si="502"/>
        <v>5715</v>
      </c>
      <c r="AD134" s="25">
        <f t="shared" si="503"/>
        <v>4268</v>
      </c>
      <c r="AE134" s="24">
        <f t="shared" si="504"/>
        <v>5094</v>
      </c>
      <c r="AF134" s="25">
        <f t="shared" si="982"/>
        <v>6190</v>
      </c>
      <c r="AG134" s="25">
        <f t="shared" si="983"/>
        <v>5869</v>
      </c>
      <c r="AH134" s="25">
        <f t="shared" si="984"/>
        <v>0</v>
      </c>
      <c r="AI134" s="24">
        <f t="shared" si="444"/>
        <v>0</v>
      </c>
      <c r="AJ134" s="24">
        <f t="shared" ref="AJ134:AL134" si="1070">+AR36</f>
        <v>0</v>
      </c>
      <c r="AK134" s="24">
        <f t="shared" si="1070"/>
        <v>0</v>
      </c>
      <c r="AL134" s="24">
        <f t="shared" si="1070"/>
        <v>0</v>
      </c>
      <c r="AX134" s="82" t="s">
        <v>569</v>
      </c>
      <c r="AY134" s="82" t="s">
        <v>570</v>
      </c>
      <c r="AZ134" s="82" t="s">
        <v>571</v>
      </c>
      <c r="BA134" s="82" t="s">
        <v>572</v>
      </c>
      <c r="BB134" s="82" t="s">
        <v>573</v>
      </c>
      <c r="BC134" s="82" t="s">
        <v>574</v>
      </c>
      <c r="BD134" s="82" t="s">
        <v>575</v>
      </c>
      <c r="BE134" s="82" t="s">
        <v>576</v>
      </c>
      <c r="BF134" s="82" t="s">
        <v>577</v>
      </c>
      <c r="BG134" s="82" t="s">
        <v>578</v>
      </c>
    </row>
    <row r="135" spans="2:85" x14ac:dyDescent="0.2">
      <c r="B135" s="39" t="s">
        <v>59</v>
      </c>
      <c r="C135" s="24">
        <f t="shared" ref="C135:F135" si="1071">+C37</f>
        <v>2730</v>
      </c>
      <c r="D135" s="25">
        <f t="shared" si="1071"/>
        <v>2730</v>
      </c>
      <c r="E135" s="25">
        <f t="shared" si="1071"/>
        <v>2760</v>
      </c>
      <c r="F135" s="25">
        <f t="shared" si="1071"/>
        <v>2760</v>
      </c>
      <c r="G135" s="24">
        <f t="shared" ref="G135:J135" si="1072">+H37</f>
        <v>2730</v>
      </c>
      <c r="H135" s="25">
        <f t="shared" si="1072"/>
        <v>2730</v>
      </c>
      <c r="I135" s="25">
        <f t="shared" si="1072"/>
        <v>2760</v>
      </c>
      <c r="J135" s="25">
        <f t="shared" si="1072"/>
        <v>2760</v>
      </c>
      <c r="K135" s="24">
        <f t="shared" si="484"/>
        <v>2700</v>
      </c>
      <c r="L135" s="25">
        <f t="shared" si="485"/>
        <v>2730</v>
      </c>
      <c r="M135" s="25">
        <f t="shared" si="486"/>
        <v>2760</v>
      </c>
      <c r="N135" s="25">
        <f t="shared" si="487"/>
        <v>2760</v>
      </c>
      <c r="O135" s="24">
        <f t="shared" si="488"/>
        <v>2700</v>
      </c>
      <c r="P135" s="25">
        <f t="shared" si="489"/>
        <v>2730</v>
      </c>
      <c r="Q135" s="25">
        <f t="shared" si="490"/>
        <v>2790</v>
      </c>
      <c r="R135" s="25">
        <f t="shared" si="491"/>
        <v>2760</v>
      </c>
      <c r="S135" s="24">
        <f t="shared" si="492"/>
        <v>2700</v>
      </c>
      <c r="T135" s="25">
        <f t="shared" si="493"/>
        <v>3185</v>
      </c>
      <c r="U135" s="25">
        <f t="shared" si="494"/>
        <v>3496</v>
      </c>
      <c r="V135" s="25">
        <f t="shared" si="495"/>
        <v>3496</v>
      </c>
      <c r="W135" s="24">
        <f t="shared" si="496"/>
        <v>3458</v>
      </c>
      <c r="X135" s="25">
        <f t="shared" si="497"/>
        <v>3420</v>
      </c>
      <c r="Y135" s="25">
        <f t="shared" si="498"/>
        <v>5299</v>
      </c>
      <c r="Z135" s="25">
        <f t="shared" si="499"/>
        <v>0</v>
      </c>
      <c r="AA135" s="24">
        <f t="shared" si="500"/>
        <v>6007</v>
      </c>
      <c r="AB135" s="25">
        <f t="shared" si="501"/>
        <v>6734</v>
      </c>
      <c r="AC135" s="25">
        <f t="shared" si="502"/>
        <v>4968</v>
      </c>
      <c r="AD135" s="25">
        <f t="shared" si="503"/>
        <v>4968</v>
      </c>
      <c r="AE135" s="24">
        <f t="shared" si="504"/>
        <v>4950</v>
      </c>
      <c r="AF135" s="25">
        <f t="shared" si="982"/>
        <v>3458</v>
      </c>
      <c r="AG135" s="25">
        <f t="shared" si="983"/>
        <v>5336</v>
      </c>
      <c r="AH135" s="25">
        <f t="shared" si="984"/>
        <v>0</v>
      </c>
      <c r="AI135" s="24">
        <f t="shared" si="444"/>
        <v>0</v>
      </c>
      <c r="AJ135" s="24">
        <f t="shared" ref="AJ135:AL135" si="1073">+AR37</f>
        <v>0</v>
      </c>
      <c r="AK135" s="24">
        <f t="shared" si="1073"/>
        <v>0</v>
      </c>
      <c r="AL135" s="24">
        <f t="shared" si="1073"/>
        <v>0</v>
      </c>
      <c r="AW135" s="109" t="str">
        <f>+AW120</f>
        <v>ENFERMERIA</v>
      </c>
      <c r="AX135" s="81">
        <f>+AX120</f>
        <v>4988</v>
      </c>
      <c r="AY135" s="81">
        <f>+BB120</f>
        <v>4419</v>
      </c>
      <c r="AZ135" s="81">
        <f>+BF120</f>
        <v>4051</v>
      </c>
      <c r="BA135" s="81">
        <f>+BM120</f>
        <v>8086</v>
      </c>
      <c r="BB135" s="81">
        <f>+BN120</f>
        <v>4297</v>
      </c>
      <c r="BC135" s="81">
        <f>+BR120</f>
        <v>4212</v>
      </c>
      <c r="BD135" s="81">
        <f>+BV120</f>
        <v>3690</v>
      </c>
      <c r="BE135" s="81">
        <f t="shared" ref="BE135:BE140" si="1074">+BZ120</f>
        <v>5260</v>
      </c>
      <c r="BF135" s="81">
        <f t="shared" ref="BF135:BF140" si="1075">+CD120</f>
        <v>0</v>
      </c>
      <c r="BG135" s="82"/>
    </row>
    <row r="136" spans="2:85" x14ac:dyDescent="0.2">
      <c r="B136" s="41" t="s">
        <v>33</v>
      </c>
      <c r="C136" s="49">
        <f t="shared" ref="C136:F136" si="1076">+C38</f>
        <v>671</v>
      </c>
      <c r="D136" s="50">
        <f t="shared" si="1076"/>
        <v>746</v>
      </c>
      <c r="E136" s="50">
        <f t="shared" si="1076"/>
        <v>663</v>
      </c>
      <c r="F136" s="50">
        <f t="shared" si="1076"/>
        <v>597</v>
      </c>
      <c r="G136" s="49">
        <f t="shared" ref="G136:J136" si="1077">+H38</f>
        <v>505</v>
      </c>
      <c r="H136" s="50">
        <f t="shared" si="1077"/>
        <v>701</v>
      </c>
      <c r="I136" s="50">
        <f t="shared" si="1077"/>
        <v>698</v>
      </c>
      <c r="J136" s="50">
        <f t="shared" si="1077"/>
        <v>462</v>
      </c>
      <c r="K136" s="49">
        <f t="shared" si="484"/>
        <v>437</v>
      </c>
      <c r="L136" s="50">
        <f t="shared" si="485"/>
        <v>489</v>
      </c>
      <c r="M136" s="50">
        <f t="shared" si="486"/>
        <v>670</v>
      </c>
      <c r="N136" s="50">
        <f t="shared" si="487"/>
        <v>586</v>
      </c>
      <c r="O136" s="49">
        <f t="shared" si="488"/>
        <v>582</v>
      </c>
      <c r="P136" s="50">
        <f t="shared" si="489"/>
        <v>572</v>
      </c>
      <c r="Q136" s="50">
        <f t="shared" si="490"/>
        <v>579</v>
      </c>
      <c r="R136" s="50">
        <f t="shared" si="491"/>
        <v>672</v>
      </c>
      <c r="S136" s="49">
        <f t="shared" si="492"/>
        <v>712</v>
      </c>
      <c r="T136" s="50">
        <f t="shared" si="493"/>
        <v>735</v>
      </c>
      <c r="U136" s="50">
        <f t="shared" si="494"/>
        <v>731</v>
      </c>
      <c r="V136" s="50">
        <f t="shared" si="495"/>
        <v>669</v>
      </c>
      <c r="W136" s="49">
        <f t="shared" si="496"/>
        <v>655</v>
      </c>
      <c r="X136" s="50">
        <f t="shared" si="497"/>
        <v>439</v>
      </c>
      <c r="Y136" s="50">
        <f t="shared" si="498"/>
        <v>616</v>
      </c>
      <c r="Z136" s="50">
        <f t="shared" si="499"/>
        <v>0</v>
      </c>
      <c r="AA136" s="49">
        <f t="shared" si="500"/>
        <v>797</v>
      </c>
      <c r="AB136" s="50">
        <f t="shared" si="501"/>
        <v>823</v>
      </c>
      <c r="AC136" s="50">
        <f t="shared" si="502"/>
        <v>741</v>
      </c>
      <c r="AD136" s="50">
        <f t="shared" si="503"/>
        <v>669</v>
      </c>
      <c r="AE136" s="49">
        <f t="shared" si="504"/>
        <v>1136</v>
      </c>
      <c r="AF136" s="50">
        <f t="shared" si="982"/>
        <v>1578</v>
      </c>
      <c r="AG136" s="50">
        <f t="shared" si="983"/>
        <v>1007</v>
      </c>
      <c r="AH136" s="50">
        <f t="shared" si="984"/>
        <v>0</v>
      </c>
      <c r="AI136" s="49">
        <f t="shared" si="444"/>
        <v>0</v>
      </c>
      <c r="AJ136" s="49">
        <f t="shared" ref="AJ136:AL136" si="1078">+AR38</f>
        <v>0</v>
      </c>
      <c r="AK136" s="49">
        <f t="shared" si="1078"/>
        <v>0</v>
      </c>
      <c r="AL136" s="49">
        <f t="shared" si="1078"/>
        <v>0</v>
      </c>
      <c r="AW136" s="110" t="str">
        <f t="shared" ref="AW136:AW140" si="1079">+AW121</f>
        <v>MEDICO GENERAL</v>
      </c>
      <c r="AX136" s="81">
        <f t="shared" ref="AX136:AX140" si="1080">+AX121</f>
        <v>9063</v>
      </c>
      <c r="AY136" s="81">
        <f t="shared" ref="AY136:AY140" si="1081">+BB121</f>
        <v>8574</v>
      </c>
      <c r="AZ136" s="81">
        <f t="shared" ref="AZ136:AZ140" si="1082">+BF121</f>
        <v>9318</v>
      </c>
      <c r="BA136" s="81">
        <f t="shared" ref="BA136:BA140" si="1083">+BM121</f>
        <v>11565</v>
      </c>
      <c r="BB136" s="81">
        <f t="shared" ref="BB136:BB140" si="1084">+BN121</f>
        <v>11057</v>
      </c>
      <c r="BC136" s="81">
        <f t="shared" ref="BC136:BC140" si="1085">+BR121</f>
        <v>8949</v>
      </c>
      <c r="BD136" s="81">
        <f t="shared" ref="BD136:BD140" si="1086">+BV121</f>
        <v>6186</v>
      </c>
      <c r="BE136" s="81">
        <f t="shared" si="1074"/>
        <v>8582</v>
      </c>
      <c r="BF136" s="81">
        <f t="shared" si="1075"/>
        <v>0</v>
      </c>
      <c r="BG136" s="82"/>
    </row>
    <row r="137" spans="2:85" x14ac:dyDescent="0.2">
      <c r="B137" s="39" t="s">
        <v>48</v>
      </c>
      <c r="C137" s="24">
        <f t="shared" ref="C137:F137" si="1087">+C39</f>
        <v>398</v>
      </c>
      <c r="D137" s="25">
        <f t="shared" si="1087"/>
        <v>500</v>
      </c>
      <c r="E137" s="25">
        <f t="shared" si="1087"/>
        <v>418</v>
      </c>
      <c r="F137" s="25">
        <f t="shared" si="1087"/>
        <v>400</v>
      </c>
      <c r="G137" s="24">
        <f t="shared" ref="G137:J137" si="1088">+H39</f>
        <v>320</v>
      </c>
      <c r="H137" s="25">
        <f t="shared" si="1088"/>
        <v>463</v>
      </c>
      <c r="I137" s="25">
        <f t="shared" si="1088"/>
        <v>480</v>
      </c>
      <c r="J137" s="25">
        <f t="shared" si="1088"/>
        <v>282</v>
      </c>
      <c r="K137" s="24">
        <f t="shared" si="484"/>
        <v>239</v>
      </c>
      <c r="L137" s="25">
        <f t="shared" si="485"/>
        <v>300</v>
      </c>
      <c r="M137" s="25">
        <f t="shared" si="486"/>
        <v>360</v>
      </c>
      <c r="N137" s="25">
        <f t="shared" si="487"/>
        <v>383</v>
      </c>
      <c r="O137" s="24">
        <f t="shared" si="488"/>
        <v>397</v>
      </c>
      <c r="P137" s="25">
        <f t="shared" si="489"/>
        <v>372</v>
      </c>
      <c r="Q137" s="25">
        <f t="shared" si="490"/>
        <v>380</v>
      </c>
      <c r="R137" s="25">
        <f t="shared" si="491"/>
        <v>445</v>
      </c>
      <c r="S137" s="24">
        <f t="shared" si="492"/>
        <v>461</v>
      </c>
      <c r="T137" s="25">
        <f t="shared" si="493"/>
        <v>466</v>
      </c>
      <c r="U137" s="25">
        <f t="shared" si="494"/>
        <v>445</v>
      </c>
      <c r="V137" s="25">
        <f t="shared" si="495"/>
        <v>423</v>
      </c>
      <c r="W137" s="24">
        <f t="shared" si="496"/>
        <v>360</v>
      </c>
      <c r="X137" s="25">
        <f t="shared" si="497"/>
        <v>222</v>
      </c>
      <c r="Y137" s="25">
        <f t="shared" si="498"/>
        <v>306</v>
      </c>
      <c r="Z137" s="25">
        <f t="shared" si="499"/>
        <v>411</v>
      </c>
      <c r="AA137" s="24">
        <f t="shared" si="500"/>
        <v>402</v>
      </c>
      <c r="AB137" s="25">
        <f t="shared" si="501"/>
        <v>453</v>
      </c>
      <c r="AC137" s="25">
        <f t="shared" si="502"/>
        <v>282</v>
      </c>
      <c r="AD137" s="25">
        <f t="shared" si="503"/>
        <v>203</v>
      </c>
      <c r="AE137" s="24">
        <f t="shared" si="504"/>
        <v>345</v>
      </c>
      <c r="AF137" s="25">
        <f t="shared" si="982"/>
        <v>703</v>
      </c>
      <c r="AG137" s="25">
        <f t="shared" si="983"/>
        <v>355</v>
      </c>
      <c r="AH137" s="25">
        <f t="shared" si="984"/>
        <v>0</v>
      </c>
      <c r="AI137" s="24">
        <f t="shared" si="444"/>
        <v>0</v>
      </c>
      <c r="AJ137" s="24">
        <f t="shared" ref="AJ137:AL137" si="1089">+AR39</f>
        <v>0</v>
      </c>
      <c r="AK137" s="24">
        <f t="shared" si="1089"/>
        <v>0</v>
      </c>
      <c r="AL137" s="24">
        <f t="shared" si="1089"/>
        <v>0</v>
      </c>
      <c r="AW137" s="111" t="str">
        <f t="shared" si="1079"/>
        <v>MEDICO ESPECIALISTA</v>
      </c>
      <c r="AX137" s="81">
        <f t="shared" si="1080"/>
        <v>5926</v>
      </c>
      <c r="AY137" s="81">
        <f t="shared" si="1081"/>
        <v>3687</v>
      </c>
      <c r="AZ137" s="81">
        <f t="shared" si="1082"/>
        <v>5410</v>
      </c>
      <c r="BA137" s="81">
        <f t="shared" si="1083"/>
        <v>5922</v>
      </c>
      <c r="BB137" s="81">
        <f t="shared" si="1084"/>
        <v>5684</v>
      </c>
      <c r="BC137" s="81">
        <f t="shared" si="1085"/>
        <v>6015</v>
      </c>
      <c r="BD137" s="81">
        <f t="shared" si="1086"/>
        <v>3902</v>
      </c>
      <c r="BE137" s="81">
        <f t="shared" si="1074"/>
        <v>4891</v>
      </c>
      <c r="BF137" s="81">
        <f t="shared" si="1075"/>
        <v>0</v>
      </c>
      <c r="BG137" s="82"/>
    </row>
    <row r="138" spans="2:85" x14ac:dyDescent="0.2">
      <c r="B138" s="39" t="s">
        <v>49</v>
      </c>
      <c r="C138" s="24">
        <f t="shared" ref="C138:F138" si="1090">+C40</f>
        <v>251</v>
      </c>
      <c r="D138" s="25">
        <f t="shared" si="1090"/>
        <v>232</v>
      </c>
      <c r="E138" s="25">
        <f t="shared" si="1090"/>
        <v>223</v>
      </c>
      <c r="F138" s="25">
        <f t="shared" si="1090"/>
        <v>189</v>
      </c>
      <c r="G138" s="24">
        <f t="shared" ref="G138:J138" si="1091">+H40</f>
        <v>171</v>
      </c>
      <c r="H138" s="25">
        <f t="shared" si="1091"/>
        <v>215</v>
      </c>
      <c r="I138" s="25">
        <f t="shared" si="1091"/>
        <v>205</v>
      </c>
      <c r="J138" s="25">
        <f t="shared" si="1091"/>
        <v>170</v>
      </c>
      <c r="K138" s="24">
        <f t="shared" si="484"/>
        <v>193</v>
      </c>
      <c r="L138" s="25">
        <f t="shared" si="485"/>
        <v>185</v>
      </c>
      <c r="M138" s="25">
        <f t="shared" si="486"/>
        <v>284</v>
      </c>
      <c r="N138" s="25">
        <f t="shared" si="487"/>
        <v>193</v>
      </c>
      <c r="O138" s="24">
        <f t="shared" si="488"/>
        <v>174</v>
      </c>
      <c r="P138" s="25">
        <f t="shared" si="489"/>
        <v>173</v>
      </c>
      <c r="Q138" s="25">
        <f t="shared" si="490"/>
        <v>176</v>
      </c>
      <c r="R138" s="25">
        <f t="shared" si="491"/>
        <v>205</v>
      </c>
      <c r="S138" s="24">
        <f t="shared" si="492"/>
        <v>224</v>
      </c>
      <c r="T138" s="25">
        <f t="shared" si="493"/>
        <v>240</v>
      </c>
      <c r="U138" s="25">
        <f t="shared" si="494"/>
        <v>270</v>
      </c>
      <c r="V138" s="25">
        <f t="shared" si="495"/>
        <v>217</v>
      </c>
      <c r="W138" s="24">
        <f t="shared" si="496"/>
        <v>271</v>
      </c>
      <c r="X138" s="25">
        <f t="shared" si="497"/>
        <v>199</v>
      </c>
      <c r="Y138" s="25">
        <f t="shared" si="498"/>
        <v>258</v>
      </c>
      <c r="Z138" s="25">
        <f t="shared" si="499"/>
        <v>282</v>
      </c>
      <c r="AA138" s="24">
        <f t="shared" si="500"/>
        <v>321</v>
      </c>
      <c r="AB138" s="25">
        <f t="shared" si="501"/>
        <v>297</v>
      </c>
      <c r="AC138" s="25">
        <f t="shared" si="502"/>
        <v>349</v>
      </c>
      <c r="AD138" s="25">
        <f t="shared" si="503"/>
        <v>326</v>
      </c>
      <c r="AE138" s="24">
        <f t="shared" si="504"/>
        <v>605</v>
      </c>
      <c r="AF138" s="25">
        <f t="shared" si="982"/>
        <v>599</v>
      </c>
      <c r="AG138" s="25">
        <f t="shared" si="983"/>
        <v>449</v>
      </c>
      <c r="AH138" s="25">
        <f t="shared" si="984"/>
        <v>0</v>
      </c>
      <c r="AI138" s="24">
        <f t="shared" si="444"/>
        <v>0</v>
      </c>
      <c r="AJ138" s="24">
        <f t="shared" ref="AJ138:AL138" si="1092">+AR40</f>
        <v>0</v>
      </c>
      <c r="AK138" s="24">
        <f t="shared" si="1092"/>
        <v>0</v>
      </c>
      <c r="AL138" s="24">
        <f t="shared" si="1092"/>
        <v>0</v>
      </c>
      <c r="AW138" s="112" t="str">
        <f t="shared" si="1079"/>
        <v>ODONTOLOGIA</v>
      </c>
      <c r="AX138" s="81">
        <f t="shared" si="1080"/>
        <v>2092</v>
      </c>
      <c r="AY138" s="81">
        <f t="shared" si="1081"/>
        <v>2987</v>
      </c>
      <c r="AZ138" s="81">
        <f t="shared" si="1082"/>
        <v>982</v>
      </c>
      <c r="BA138" s="81">
        <f t="shared" si="1083"/>
        <v>1181</v>
      </c>
      <c r="BB138" s="81">
        <f t="shared" si="1084"/>
        <v>1312</v>
      </c>
      <c r="BC138" s="81">
        <f t="shared" si="1085"/>
        <v>1651</v>
      </c>
      <c r="BD138" s="81">
        <f t="shared" si="1086"/>
        <v>3379</v>
      </c>
      <c r="BE138" s="81">
        <f t="shared" si="1074"/>
        <v>4564</v>
      </c>
      <c r="BF138" s="81">
        <f t="shared" si="1075"/>
        <v>0</v>
      </c>
      <c r="BG138" s="82"/>
    </row>
    <row r="139" spans="2:85" x14ac:dyDescent="0.2">
      <c r="B139" s="39" t="s">
        <v>50</v>
      </c>
      <c r="C139" s="24">
        <f t="shared" ref="C139:F139" si="1093">+C41</f>
        <v>21</v>
      </c>
      <c r="D139" s="25">
        <f t="shared" si="1093"/>
        <v>14</v>
      </c>
      <c r="E139" s="25">
        <f t="shared" si="1093"/>
        <v>20</v>
      </c>
      <c r="F139" s="25">
        <f t="shared" si="1093"/>
        <v>8</v>
      </c>
      <c r="G139" s="24">
        <f t="shared" ref="G139:J139" si="1094">+H41</f>
        <v>14</v>
      </c>
      <c r="H139" s="25">
        <f t="shared" si="1094"/>
        <v>23</v>
      </c>
      <c r="I139" s="25">
        <f t="shared" si="1094"/>
        <v>13</v>
      </c>
      <c r="J139" s="25">
        <f t="shared" si="1094"/>
        <v>10</v>
      </c>
      <c r="K139" s="24">
        <f t="shared" si="484"/>
        <v>5</v>
      </c>
      <c r="L139" s="25">
        <f t="shared" si="485"/>
        <v>4</v>
      </c>
      <c r="M139" s="25">
        <f t="shared" si="486"/>
        <v>26</v>
      </c>
      <c r="N139" s="25">
        <f t="shared" si="487"/>
        <v>10</v>
      </c>
      <c r="O139" s="24">
        <f t="shared" si="488"/>
        <v>11</v>
      </c>
      <c r="P139" s="25">
        <f t="shared" si="489"/>
        <v>27</v>
      </c>
      <c r="Q139" s="25">
        <f t="shared" si="490"/>
        <v>23</v>
      </c>
      <c r="R139" s="25">
        <f t="shared" si="491"/>
        <v>22</v>
      </c>
      <c r="S139" s="24">
        <f t="shared" si="492"/>
        <v>27</v>
      </c>
      <c r="T139" s="25">
        <f t="shared" si="493"/>
        <v>29</v>
      </c>
      <c r="U139" s="25">
        <f t="shared" si="494"/>
        <v>16</v>
      </c>
      <c r="V139" s="25">
        <f t="shared" si="495"/>
        <v>29</v>
      </c>
      <c r="W139" s="24">
        <f t="shared" si="496"/>
        <v>22</v>
      </c>
      <c r="X139" s="25">
        <f t="shared" si="497"/>
        <v>17</v>
      </c>
      <c r="Y139" s="25">
        <f t="shared" si="498"/>
        <v>50</v>
      </c>
      <c r="Z139" s="25">
        <f t="shared" si="499"/>
        <v>61</v>
      </c>
      <c r="AA139" s="24">
        <f t="shared" si="500"/>
        <v>57</v>
      </c>
      <c r="AB139" s="25">
        <f t="shared" si="501"/>
        <v>58</v>
      </c>
      <c r="AC139" s="25">
        <f t="shared" si="502"/>
        <v>84</v>
      </c>
      <c r="AD139" s="25">
        <f t="shared" si="503"/>
        <v>90</v>
      </c>
      <c r="AE139" s="24">
        <f t="shared" si="504"/>
        <v>160</v>
      </c>
      <c r="AF139" s="25">
        <f t="shared" si="982"/>
        <v>200</v>
      </c>
      <c r="AG139" s="25">
        <f t="shared" si="983"/>
        <v>146</v>
      </c>
      <c r="AH139" s="25">
        <f t="shared" si="984"/>
        <v>0</v>
      </c>
      <c r="AI139" s="24">
        <f t="shared" si="444"/>
        <v>0</v>
      </c>
      <c r="AJ139" s="24">
        <f t="shared" ref="AJ139:AL139" si="1095">+AR41</f>
        <v>0</v>
      </c>
      <c r="AK139" s="24">
        <f t="shared" si="1095"/>
        <v>0</v>
      </c>
      <c r="AL139" s="24">
        <f t="shared" si="1095"/>
        <v>0</v>
      </c>
      <c r="AW139" s="113" t="str">
        <f t="shared" si="1079"/>
        <v>MEDIO AMBIENTE OTROS SERVICIOS</v>
      </c>
      <c r="AX139" s="81">
        <f t="shared" si="1080"/>
        <v>312</v>
      </c>
      <c r="AY139" s="81">
        <f t="shared" si="1081"/>
        <v>0</v>
      </c>
      <c r="AZ139" s="81">
        <f t="shared" si="1082"/>
        <v>0</v>
      </c>
      <c r="BA139" s="81">
        <f t="shared" si="1083"/>
        <v>2161</v>
      </c>
      <c r="BB139" s="81">
        <f t="shared" si="1084"/>
        <v>0</v>
      </c>
      <c r="BC139" s="81">
        <f t="shared" si="1085"/>
        <v>0</v>
      </c>
      <c r="BD139" s="81">
        <f t="shared" si="1086"/>
        <v>0</v>
      </c>
      <c r="BE139" s="81">
        <f t="shared" si="1074"/>
        <v>0</v>
      </c>
      <c r="BF139" s="81">
        <f t="shared" si="1075"/>
        <v>0</v>
      </c>
      <c r="BG139" s="82"/>
    </row>
    <row r="140" spans="2:85" ht="13.5" thickBot="1" x14ac:dyDescent="0.25">
      <c r="B140" s="39" t="s">
        <v>51</v>
      </c>
      <c r="C140" s="24">
        <f t="shared" ref="C140:F140" si="1096">+C42</f>
        <v>1</v>
      </c>
      <c r="D140" s="25">
        <f t="shared" si="1096"/>
        <v>0</v>
      </c>
      <c r="E140" s="25">
        <f t="shared" si="1096"/>
        <v>2</v>
      </c>
      <c r="F140" s="25">
        <f t="shared" si="1096"/>
        <v>0</v>
      </c>
      <c r="G140" s="24">
        <f t="shared" ref="G140:J140" si="1097">+H42</f>
        <v>0</v>
      </c>
      <c r="H140" s="25">
        <f t="shared" si="1097"/>
        <v>0</v>
      </c>
      <c r="I140" s="25">
        <f t="shared" si="1097"/>
        <v>0</v>
      </c>
      <c r="J140" s="25">
        <f t="shared" si="1097"/>
        <v>0</v>
      </c>
      <c r="K140" s="24">
        <f t="shared" si="484"/>
        <v>0</v>
      </c>
      <c r="L140" s="25">
        <f t="shared" si="485"/>
        <v>0</v>
      </c>
      <c r="M140" s="25">
        <f t="shared" si="486"/>
        <v>0</v>
      </c>
      <c r="N140" s="25">
        <f t="shared" si="487"/>
        <v>0</v>
      </c>
      <c r="O140" s="24">
        <f t="shared" si="488"/>
        <v>0</v>
      </c>
      <c r="P140" s="25">
        <f t="shared" si="489"/>
        <v>0</v>
      </c>
      <c r="Q140" s="25">
        <f t="shared" si="490"/>
        <v>0</v>
      </c>
      <c r="R140" s="25">
        <f t="shared" si="491"/>
        <v>0</v>
      </c>
      <c r="S140" s="24">
        <f t="shared" si="492"/>
        <v>0</v>
      </c>
      <c r="T140" s="25">
        <f t="shared" si="493"/>
        <v>0</v>
      </c>
      <c r="U140" s="25">
        <f t="shared" si="494"/>
        <v>0</v>
      </c>
      <c r="V140" s="25">
        <f t="shared" si="495"/>
        <v>0</v>
      </c>
      <c r="W140" s="24">
        <f t="shared" si="496"/>
        <v>2</v>
      </c>
      <c r="X140" s="25">
        <f t="shared" si="497"/>
        <v>1</v>
      </c>
      <c r="Y140" s="25">
        <f t="shared" si="498"/>
        <v>2</v>
      </c>
      <c r="Z140" s="25">
        <f t="shared" si="499"/>
        <v>9</v>
      </c>
      <c r="AA140" s="24">
        <f t="shared" si="500"/>
        <v>17</v>
      </c>
      <c r="AB140" s="25">
        <f t="shared" si="501"/>
        <v>15</v>
      </c>
      <c r="AC140" s="25">
        <f t="shared" si="502"/>
        <v>26</v>
      </c>
      <c r="AD140" s="25">
        <f t="shared" si="503"/>
        <v>50</v>
      </c>
      <c r="AE140" s="24">
        <f t="shared" si="504"/>
        <v>26</v>
      </c>
      <c r="AF140" s="25">
        <f t="shared" si="982"/>
        <v>76</v>
      </c>
      <c r="AG140" s="25">
        <f t="shared" si="983"/>
        <v>57</v>
      </c>
      <c r="AH140" s="25">
        <f t="shared" si="984"/>
        <v>0</v>
      </c>
      <c r="AI140" s="24">
        <f t="shared" si="444"/>
        <v>0</v>
      </c>
      <c r="AJ140" s="24">
        <f t="shared" ref="AJ140:AL140" si="1098">+AR42</f>
        <v>0</v>
      </c>
      <c r="AK140" s="24">
        <f t="shared" si="1098"/>
        <v>0</v>
      </c>
      <c r="AL140" s="24">
        <f t="shared" si="1098"/>
        <v>0</v>
      </c>
      <c r="AW140" s="114" t="str">
        <f t="shared" si="1079"/>
        <v>SERVICIOS DE URGENCIAS</v>
      </c>
      <c r="AX140" s="81">
        <f t="shared" si="1080"/>
        <v>3991</v>
      </c>
      <c r="AY140" s="81">
        <f t="shared" si="1081"/>
        <v>6168</v>
      </c>
      <c r="AZ140" s="81">
        <f t="shared" si="1082"/>
        <v>7132</v>
      </c>
      <c r="BA140" s="81">
        <f t="shared" si="1083"/>
        <v>9317</v>
      </c>
      <c r="BB140" s="81">
        <f t="shared" si="1084"/>
        <v>10707</v>
      </c>
      <c r="BC140" s="81">
        <f t="shared" si="1085"/>
        <v>7926</v>
      </c>
      <c r="BD140" s="81">
        <f t="shared" si="1086"/>
        <v>8275</v>
      </c>
      <c r="BE140" s="81">
        <f t="shared" si="1074"/>
        <v>8746</v>
      </c>
      <c r="BF140" s="81">
        <f t="shared" si="1075"/>
        <v>0</v>
      </c>
      <c r="BG140" s="82"/>
    </row>
    <row r="141" spans="2:85" x14ac:dyDescent="0.2">
      <c r="B141" s="42" t="s">
        <v>34</v>
      </c>
      <c r="C141" s="24">
        <f t="shared" ref="C141:F141" si="1099">+C43</f>
        <v>21293</v>
      </c>
      <c r="D141" s="25">
        <f t="shared" si="1099"/>
        <v>21013</v>
      </c>
      <c r="E141" s="25">
        <f t="shared" si="1099"/>
        <v>20444</v>
      </c>
      <c r="F141" s="25">
        <f t="shared" si="1099"/>
        <v>19420</v>
      </c>
      <c r="G141" s="24">
        <f t="shared" ref="G141:J141" si="1100">+H43</f>
        <v>21689</v>
      </c>
      <c r="H141" s="25">
        <f t="shared" si="1100"/>
        <v>23456</v>
      </c>
      <c r="I141" s="25">
        <f t="shared" si="1100"/>
        <v>20537</v>
      </c>
      <c r="J141" s="25">
        <f t="shared" si="1100"/>
        <v>18501</v>
      </c>
      <c r="K141" s="24">
        <f t="shared" si="484"/>
        <v>21413</v>
      </c>
      <c r="L141" s="25">
        <f t="shared" si="485"/>
        <v>21109</v>
      </c>
      <c r="M141" s="25">
        <f t="shared" si="486"/>
        <v>23001</v>
      </c>
      <c r="N141" s="25">
        <f t="shared" si="487"/>
        <v>21045</v>
      </c>
      <c r="O141" s="24">
        <f t="shared" si="488"/>
        <v>20508</v>
      </c>
      <c r="P141" s="25">
        <f t="shared" si="489"/>
        <v>23208</v>
      </c>
      <c r="Q141" s="25">
        <f t="shared" si="490"/>
        <v>24656</v>
      </c>
      <c r="R141" s="25">
        <f t="shared" si="491"/>
        <v>23541</v>
      </c>
      <c r="S141" s="24">
        <f t="shared" si="492"/>
        <v>25558</v>
      </c>
      <c r="T141" s="25">
        <f t="shared" si="493"/>
        <v>29871</v>
      </c>
      <c r="U141" s="25">
        <f t="shared" si="494"/>
        <v>30439</v>
      </c>
      <c r="V141" s="25">
        <f t="shared" si="495"/>
        <v>28975</v>
      </c>
      <c r="W141" s="24">
        <f t="shared" si="496"/>
        <v>29450</v>
      </c>
      <c r="X141" s="25">
        <f t="shared" si="497"/>
        <v>16413</v>
      </c>
      <c r="Y141" s="25">
        <f t="shared" si="498"/>
        <v>26565</v>
      </c>
      <c r="Z141" s="25">
        <f t="shared" si="499"/>
        <v>35119</v>
      </c>
      <c r="AA141" s="24">
        <f t="shared" si="500"/>
        <v>39112</v>
      </c>
      <c r="AB141" s="25">
        <f t="shared" si="501"/>
        <v>63483</v>
      </c>
      <c r="AC141" s="25">
        <f t="shared" si="502"/>
        <v>50083</v>
      </c>
      <c r="AD141" s="25">
        <f t="shared" si="503"/>
        <v>44814</v>
      </c>
      <c r="AE141" s="24">
        <f t="shared" si="504"/>
        <v>58621</v>
      </c>
      <c r="AF141" s="25">
        <f t="shared" si="982"/>
        <v>71078</v>
      </c>
      <c r="AG141" s="25">
        <f t="shared" si="983"/>
        <v>76129</v>
      </c>
      <c r="AH141" s="25">
        <f t="shared" si="984"/>
        <v>0</v>
      </c>
      <c r="AI141" s="24">
        <f t="shared" si="444"/>
        <v>0</v>
      </c>
      <c r="AJ141" s="24">
        <f t="shared" ref="AJ141:AL141" si="1101">+AR43</f>
        <v>0</v>
      </c>
      <c r="AK141" s="24">
        <f t="shared" si="1101"/>
        <v>0</v>
      </c>
      <c r="AL141" s="24">
        <f t="shared" si="1101"/>
        <v>0</v>
      </c>
      <c r="AW141" s="99" t="s">
        <v>11</v>
      </c>
      <c r="AX141" s="81">
        <f>+AX107</f>
        <v>2569</v>
      </c>
      <c r="AY141" s="81">
        <f>+BB107</f>
        <v>2873</v>
      </c>
      <c r="AZ141" s="81">
        <f>+BF107</f>
        <v>2765</v>
      </c>
      <c r="BA141" s="81">
        <f>+BJ107</f>
        <v>2455</v>
      </c>
      <c r="BB141" s="81">
        <f>+BN107</f>
        <v>2333</v>
      </c>
      <c r="BC141" s="81">
        <f>+BR107</f>
        <v>3460</v>
      </c>
      <c r="BD141" s="81">
        <f>+BV107</f>
        <v>3046</v>
      </c>
      <c r="BE141" s="81">
        <f>+BZ107</f>
        <v>5094</v>
      </c>
      <c r="BF141" s="81">
        <f>+CD107</f>
        <v>0</v>
      </c>
      <c r="BG141" s="82"/>
    </row>
    <row r="142" spans="2:85" x14ac:dyDescent="0.2">
      <c r="B142" s="43" t="s">
        <v>35</v>
      </c>
      <c r="C142" s="24">
        <f t="shared" ref="C142:F142" si="1102">+C44</f>
        <v>2426</v>
      </c>
      <c r="D142" s="25">
        <f t="shared" si="1102"/>
        <v>2288</v>
      </c>
      <c r="E142" s="25">
        <f t="shared" si="1102"/>
        <v>2510</v>
      </c>
      <c r="F142" s="25">
        <f t="shared" si="1102"/>
        <v>1828</v>
      </c>
      <c r="G142" s="24">
        <f t="shared" ref="G142:J142" si="1103">+H44</f>
        <v>1488</v>
      </c>
      <c r="H142" s="25">
        <f t="shared" si="1103"/>
        <v>1515</v>
      </c>
      <c r="I142" s="25">
        <f t="shared" si="1103"/>
        <v>2158</v>
      </c>
      <c r="J142" s="25">
        <f t="shared" si="1103"/>
        <v>8317</v>
      </c>
      <c r="K142" s="24">
        <f t="shared" si="484"/>
        <v>3696</v>
      </c>
      <c r="L142" s="25">
        <f t="shared" si="485"/>
        <v>4058</v>
      </c>
      <c r="M142" s="25">
        <f t="shared" si="486"/>
        <v>6512</v>
      </c>
      <c r="N142" s="25">
        <f t="shared" si="487"/>
        <v>4419</v>
      </c>
      <c r="O142" s="24">
        <f t="shared" si="488"/>
        <v>5395</v>
      </c>
      <c r="P142" s="25">
        <f t="shared" si="489"/>
        <v>4756</v>
      </c>
      <c r="Q142" s="25">
        <f t="shared" si="490"/>
        <v>5012</v>
      </c>
      <c r="R142" s="25">
        <f t="shared" si="491"/>
        <v>5652</v>
      </c>
      <c r="S142" s="24">
        <f t="shared" si="492"/>
        <v>5404</v>
      </c>
      <c r="T142" s="25">
        <f t="shared" si="493"/>
        <v>9358</v>
      </c>
      <c r="U142" s="25">
        <f t="shared" si="494"/>
        <v>8680</v>
      </c>
      <c r="V142" s="25">
        <f t="shared" si="495"/>
        <v>9452</v>
      </c>
      <c r="W142" s="24">
        <f t="shared" si="496"/>
        <v>7157</v>
      </c>
      <c r="X142" s="25">
        <f t="shared" si="497"/>
        <v>2605</v>
      </c>
      <c r="Y142" s="25">
        <f t="shared" si="498"/>
        <v>4298</v>
      </c>
      <c r="Z142" s="25">
        <f t="shared" si="499"/>
        <v>5261</v>
      </c>
      <c r="AA142" s="24">
        <f t="shared" si="500"/>
        <v>5963</v>
      </c>
      <c r="AB142" s="25">
        <f t="shared" si="501"/>
        <v>7707</v>
      </c>
      <c r="AC142" s="25">
        <f t="shared" si="502"/>
        <v>6386</v>
      </c>
      <c r="AD142" s="25">
        <f t="shared" si="503"/>
        <v>7812</v>
      </c>
      <c r="AE142" s="24">
        <f t="shared" si="504"/>
        <v>7570</v>
      </c>
      <c r="AF142" s="25">
        <f t="shared" si="982"/>
        <v>11559</v>
      </c>
      <c r="AG142" s="25">
        <f t="shared" si="983"/>
        <v>9799</v>
      </c>
      <c r="AH142" s="25">
        <f t="shared" si="984"/>
        <v>0</v>
      </c>
      <c r="AI142" s="24">
        <f t="shared" si="444"/>
        <v>0</v>
      </c>
      <c r="AJ142" s="24">
        <f t="shared" ref="AJ142:AL142" si="1104">+AR44</f>
        <v>0</v>
      </c>
      <c r="AK142" s="24">
        <f t="shared" si="1104"/>
        <v>0</v>
      </c>
      <c r="AL142" s="24">
        <f t="shared" si="1104"/>
        <v>0</v>
      </c>
      <c r="AW142" s="100" t="s">
        <v>13</v>
      </c>
      <c r="AX142" s="81">
        <f t="shared" ref="AX142:AX144" si="1105">+AX108</f>
        <v>0</v>
      </c>
      <c r="AY142" s="81">
        <f t="shared" ref="AY142:AY144" si="1106">+BB108</f>
        <v>0</v>
      </c>
      <c r="AZ142" s="81">
        <f t="shared" ref="AZ142:AZ144" si="1107">+BF108</f>
        <v>0</v>
      </c>
      <c r="BA142" s="81">
        <f t="shared" ref="BA142:BA144" si="1108">+BJ108</f>
        <v>0</v>
      </c>
      <c r="BB142" s="81">
        <f t="shared" ref="BB142:BB144" si="1109">+BN108</f>
        <v>0</v>
      </c>
      <c r="BC142" s="81">
        <f t="shared" ref="BC142:BC144" si="1110">+BR108</f>
        <v>0</v>
      </c>
      <c r="BD142" s="81">
        <f t="shared" ref="BD142:BD144" si="1111">+BV108</f>
        <v>417</v>
      </c>
      <c r="BE142" s="81">
        <f>+BZ108</f>
        <v>268</v>
      </c>
      <c r="BF142" s="81">
        <f>+CD108</f>
        <v>0</v>
      </c>
      <c r="BG142" s="82"/>
    </row>
    <row r="143" spans="2:85" x14ac:dyDescent="0.2">
      <c r="B143" s="30" t="s">
        <v>36</v>
      </c>
      <c r="C143" s="35">
        <f t="shared" ref="C143:F143" si="1112">+C45</f>
        <v>639</v>
      </c>
      <c r="D143" s="36">
        <f t="shared" si="1112"/>
        <v>743</v>
      </c>
      <c r="E143" s="36">
        <f t="shared" si="1112"/>
        <v>533</v>
      </c>
      <c r="F143" s="36">
        <f t="shared" si="1112"/>
        <v>867</v>
      </c>
      <c r="G143" s="35">
        <f t="shared" ref="G143:J143" si="1113">+H45</f>
        <v>575</v>
      </c>
      <c r="H143" s="36">
        <f t="shared" si="1113"/>
        <v>904</v>
      </c>
      <c r="I143" s="36">
        <f t="shared" si="1113"/>
        <v>834</v>
      </c>
      <c r="J143" s="36">
        <f t="shared" si="1113"/>
        <v>1498</v>
      </c>
      <c r="K143" s="35">
        <f t="shared" si="484"/>
        <v>637</v>
      </c>
      <c r="L143" s="36">
        <f t="shared" si="485"/>
        <v>878</v>
      </c>
      <c r="M143" s="36">
        <f t="shared" si="486"/>
        <v>560</v>
      </c>
      <c r="N143" s="36">
        <f t="shared" si="487"/>
        <v>645</v>
      </c>
      <c r="O143" s="35">
        <f t="shared" si="488"/>
        <v>994</v>
      </c>
      <c r="P143" s="36">
        <f t="shared" si="489"/>
        <v>1161</v>
      </c>
      <c r="Q143" s="36">
        <f t="shared" si="490"/>
        <v>1064</v>
      </c>
      <c r="R143" s="36">
        <f t="shared" si="491"/>
        <v>999</v>
      </c>
      <c r="S143" s="35">
        <f t="shared" si="492"/>
        <v>1020</v>
      </c>
      <c r="T143" s="36">
        <f t="shared" si="493"/>
        <v>1298</v>
      </c>
      <c r="U143" s="36">
        <f t="shared" si="494"/>
        <v>1265</v>
      </c>
      <c r="V143" s="36">
        <f t="shared" si="495"/>
        <v>1167</v>
      </c>
      <c r="W143" s="35">
        <f t="shared" si="496"/>
        <v>885</v>
      </c>
      <c r="X143" s="36">
        <f t="shared" si="497"/>
        <v>271</v>
      </c>
      <c r="Y143" s="36">
        <f t="shared" si="498"/>
        <v>658</v>
      </c>
      <c r="Z143" s="36">
        <f t="shared" si="499"/>
        <v>0</v>
      </c>
      <c r="AA143" s="35">
        <f t="shared" si="500"/>
        <v>926</v>
      </c>
      <c r="AB143" s="36">
        <f t="shared" si="501"/>
        <v>2842</v>
      </c>
      <c r="AC143" s="36">
        <f t="shared" si="502"/>
        <v>1326</v>
      </c>
      <c r="AD143" s="36">
        <f t="shared" si="503"/>
        <v>426</v>
      </c>
      <c r="AE143" s="35">
        <f t="shared" si="504"/>
        <v>1275</v>
      </c>
      <c r="AF143" s="36">
        <f t="shared" si="982"/>
        <v>1459</v>
      </c>
      <c r="AG143" s="36">
        <f t="shared" si="983"/>
        <v>1419</v>
      </c>
      <c r="AH143" s="36">
        <f t="shared" si="984"/>
        <v>0</v>
      </c>
      <c r="AI143" s="35">
        <f t="shared" si="444"/>
        <v>0</v>
      </c>
      <c r="AJ143" s="35">
        <f t="shared" ref="AJ143:AL143" si="1114">+AR45</f>
        <v>0</v>
      </c>
      <c r="AK143" s="35">
        <f t="shared" si="1114"/>
        <v>0</v>
      </c>
      <c r="AL143" s="35">
        <f t="shared" si="1114"/>
        <v>0</v>
      </c>
      <c r="AW143" s="101" t="s">
        <v>15</v>
      </c>
      <c r="AX143" s="81">
        <f t="shared" si="1105"/>
        <v>0</v>
      </c>
      <c r="AY143" s="81">
        <f t="shared" si="1106"/>
        <v>0</v>
      </c>
      <c r="AZ143" s="81">
        <f t="shared" si="1107"/>
        <v>0</v>
      </c>
      <c r="BA143" s="81">
        <f t="shared" si="1108"/>
        <v>0</v>
      </c>
      <c r="BB143" s="81">
        <f t="shared" si="1109"/>
        <v>0</v>
      </c>
      <c r="BC143" s="81">
        <f t="shared" si="1110"/>
        <v>0</v>
      </c>
      <c r="BD143" s="81">
        <f t="shared" si="1111"/>
        <v>500</v>
      </c>
      <c r="BE143" s="81">
        <f>+BZ109</f>
        <v>472</v>
      </c>
      <c r="BF143" s="81">
        <f>+CD109</f>
        <v>0</v>
      </c>
      <c r="BG143" s="82"/>
    </row>
    <row r="144" spans="2:85" x14ac:dyDescent="0.2">
      <c r="B144" s="30" t="s">
        <v>37</v>
      </c>
      <c r="C144" s="35">
        <f t="shared" ref="C144:F144" si="1115">+C46</f>
        <v>1843</v>
      </c>
      <c r="D144" s="36">
        <f t="shared" si="1115"/>
        <v>2237</v>
      </c>
      <c r="E144" s="36">
        <f t="shared" si="1115"/>
        <v>2322</v>
      </c>
      <c r="F144" s="36">
        <f t="shared" si="1115"/>
        <v>2237</v>
      </c>
      <c r="G144" s="35">
        <f t="shared" ref="G144:J144" si="1116">+H46</f>
        <v>1170</v>
      </c>
      <c r="H144" s="36">
        <f t="shared" si="1116"/>
        <v>965</v>
      </c>
      <c r="I144" s="36">
        <f t="shared" si="1116"/>
        <v>2432</v>
      </c>
      <c r="J144" s="36">
        <f t="shared" si="1116"/>
        <v>2321</v>
      </c>
      <c r="K144" s="35">
        <f t="shared" si="484"/>
        <v>2298</v>
      </c>
      <c r="L144" s="36">
        <f t="shared" si="485"/>
        <v>2617</v>
      </c>
      <c r="M144" s="36">
        <f t="shared" si="486"/>
        <v>2730</v>
      </c>
      <c r="N144" s="36">
        <f t="shared" si="487"/>
        <v>2409</v>
      </c>
      <c r="O144" s="35">
        <f t="shared" si="488"/>
        <v>2582</v>
      </c>
      <c r="P144" s="36">
        <f t="shared" si="489"/>
        <v>2886</v>
      </c>
      <c r="Q144" s="36">
        <f t="shared" si="490"/>
        <v>2860</v>
      </c>
      <c r="R144" s="36">
        <f t="shared" si="491"/>
        <v>3070</v>
      </c>
      <c r="S144" s="35">
        <f t="shared" si="492"/>
        <v>2494</v>
      </c>
      <c r="T144" s="36">
        <f t="shared" si="493"/>
        <v>2812</v>
      </c>
      <c r="U144" s="36">
        <f t="shared" si="494"/>
        <v>2737</v>
      </c>
      <c r="V144" s="36">
        <f t="shared" si="495"/>
        <v>1886</v>
      </c>
      <c r="W144" s="35">
        <f t="shared" si="496"/>
        <v>1860</v>
      </c>
      <c r="X144" s="36">
        <f t="shared" si="497"/>
        <v>405</v>
      </c>
      <c r="Y144" s="36">
        <f t="shared" si="498"/>
        <v>1814</v>
      </c>
      <c r="Z144" s="36">
        <f t="shared" si="499"/>
        <v>0</v>
      </c>
      <c r="AA144" s="35">
        <f t="shared" si="500"/>
        <v>2919</v>
      </c>
      <c r="AB144" s="36">
        <f t="shared" si="501"/>
        <v>4144</v>
      </c>
      <c r="AC144" s="36">
        <f t="shared" si="502"/>
        <v>4069</v>
      </c>
      <c r="AD144" s="36">
        <f t="shared" si="503"/>
        <v>5583</v>
      </c>
      <c r="AE144" s="35">
        <f t="shared" si="504"/>
        <v>5930</v>
      </c>
      <c r="AF144" s="36">
        <f t="shared" si="982"/>
        <v>3686</v>
      </c>
      <c r="AG144" s="36">
        <f t="shared" si="983"/>
        <v>4719</v>
      </c>
      <c r="AH144" s="36">
        <f t="shared" si="984"/>
        <v>0</v>
      </c>
      <c r="AI144" s="35">
        <f t="shared" si="444"/>
        <v>0</v>
      </c>
      <c r="AJ144" s="35">
        <f t="shared" ref="AJ144:AL144" si="1117">+AR46</f>
        <v>0</v>
      </c>
      <c r="AK144" s="35">
        <f t="shared" si="1117"/>
        <v>0</v>
      </c>
      <c r="AL144" s="35">
        <f t="shared" si="1117"/>
        <v>0</v>
      </c>
      <c r="AW144" s="102" t="s">
        <v>17</v>
      </c>
      <c r="AX144" s="81">
        <f t="shared" si="1105"/>
        <v>0</v>
      </c>
      <c r="AY144" s="81">
        <f t="shared" si="1106"/>
        <v>0</v>
      </c>
      <c r="AZ144" s="81">
        <f t="shared" si="1107"/>
        <v>0</v>
      </c>
      <c r="BA144" s="81">
        <f t="shared" si="1108"/>
        <v>0</v>
      </c>
      <c r="BB144" s="81">
        <f t="shared" si="1109"/>
        <v>0</v>
      </c>
      <c r="BC144" s="81">
        <f t="shared" si="1110"/>
        <v>0</v>
      </c>
      <c r="BD144" s="81">
        <f t="shared" si="1111"/>
        <v>0</v>
      </c>
      <c r="BE144" s="81">
        <f>+BZ110</f>
        <v>98</v>
      </c>
      <c r="BF144" s="81">
        <f>+CD110</f>
        <v>0</v>
      </c>
      <c r="BG144" s="82"/>
    </row>
    <row r="145" spans="2:59" x14ac:dyDescent="0.2">
      <c r="B145" s="30" t="s">
        <v>38</v>
      </c>
      <c r="C145" s="35">
        <f t="shared" ref="C145:F145" si="1118">+C47</f>
        <v>0</v>
      </c>
      <c r="D145" s="36">
        <f t="shared" si="1118"/>
        <v>472</v>
      </c>
      <c r="E145" s="36">
        <f t="shared" si="1118"/>
        <v>241</v>
      </c>
      <c r="F145" s="36">
        <f t="shared" si="1118"/>
        <v>0</v>
      </c>
      <c r="G145" s="35">
        <f t="shared" ref="G145:J145" si="1119">+H47</f>
        <v>48</v>
      </c>
      <c r="H145" s="36">
        <f t="shared" si="1119"/>
        <v>233</v>
      </c>
      <c r="I145" s="36">
        <f t="shared" si="1119"/>
        <v>87</v>
      </c>
      <c r="J145" s="36">
        <f t="shared" si="1119"/>
        <v>396</v>
      </c>
      <c r="K145" s="35">
        <f t="shared" si="484"/>
        <v>207</v>
      </c>
      <c r="L145" s="36">
        <f t="shared" si="485"/>
        <v>691</v>
      </c>
      <c r="M145" s="36">
        <f t="shared" si="486"/>
        <v>302</v>
      </c>
      <c r="N145" s="36">
        <f t="shared" si="487"/>
        <v>361</v>
      </c>
      <c r="O145" s="35">
        <f t="shared" si="488"/>
        <v>791</v>
      </c>
      <c r="P145" s="36">
        <f t="shared" si="489"/>
        <v>821</v>
      </c>
      <c r="Q145" s="36">
        <f t="shared" si="490"/>
        <v>765</v>
      </c>
      <c r="R145" s="36">
        <f t="shared" si="491"/>
        <v>1212</v>
      </c>
      <c r="S145" s="35">
        <f t="shared" si="492"/>
        <v>806</v>
      </c>
      <c r="T145" s="36">
        <f t="shared" si="493"/>
        <v>1138</v>
      </c>
      <c r="U145" s="36">
        <f t="shared" si="494"/>
        <v>790</v>
      </c>
      <c r="V145" s="36">
        <f t="shared" si="495"/>
        <v>1060</v>
      </c>
      <c r="W145" s="35">
        <f t="shared" si="496"/>
        <v>657</v>
      </c>
      <c r="X145" s="36">
        <f t="shared" si="497"/>
        <v>62</v>
      </c>
      <c r="Y145" s="36">
        <f t="shared" si="498"/>
        <v>455</v>
      </c>
      <c r="Z145" s="36">
        <f t="shared" si="499"/>
        <v>0</v>
      </c>
      <c r="AA145" s="35">
        <f t="shared" si="500"/>
        <v>625</v>
      </c>
      <c r="AB145" s="36">
        <f t="shared" si="501"/>
        <v>750</v>
      </c>
      <c r="AC145" s="36">
        <f t="shared" si="502"/>
        <v>381</v>
      </c>
      <c r="AD145" s="36">
        <f t="shared" si="503"/>
        <v>270</v>
      </c>
      <c r="AE145" s="35">
        <f t="shared" si="504"/>
        <v>872</v>
      </c>
      <c r="AF145" s="36">
        <f t="shared" si="982"/>
        <v>261</v>
      </c>
      <c r="AG145" s="36">
        <f t="shared" si="983"/>
        <v>109</v>
      </c>
      <c r="AH145" s="36">
        <f t="shared" si="984"/>
        <v>0</v>
      </c>
      <c r="AI145" s="35">
        <f t="shared" si="444"/>
        <v>0</v>
      </c>
      <c r="AJ145" s="35">
        <f t="shared" ref="AJ145:AL145" si="1120">+AR47</f>
        <v>0</v>
      </c>
      <c r="AK145" s="35">
        <f t="shared" si="1120"/>
        <v>0</v>
      </c>
      <c r="AL145" s="35">
        <f t="shared" si="1120"/>
        <v>0</v>
      </c>
      <c r="AW145" s="116" t="str">
        <f t="shared" ref="AW145:AX149" si="1121">+AW127</f>
        <v>SALA PARTOS</v>
      </c>
      <c r="AX145" s="81">
        <f t="shared" si="1121"/>
        <v>126</v>
      </c>
      <c r="AY145" s="81">
        <f>+BB127</f>
        <v>125</v>
      </c>
      <c r="AZ145" s="81">
        <f>+BF127</f>
        <v>115</v>
      </c>
      <c r="BA145" s="81">
        <f t="shared" ref="BA145:BB149" si="1122">+BM127</f>
        <v>116</v>
      </c>
      <c r="BB145" s="81">
        <f t="shared" si="1122"/>
        <v>115</v>
      </c>
      <c r="BC145" s="81">
        <f>+BR127</f>
        <v>121</v>
      </c>
      <c r="BD145" s="81">
        <f>+BV127</f>
        <v>134</v>
      </c>
      <c r="BE145" s="81">
        <f>+BZ127</f>
        <v>113</v>
      </c>
      <c r="BF145" s="81">
        <f>+CD127</f>
        <v>0</v>
      </c>
      <c r="BG145" s="82"/>
    </row>
    <row r="146" spans="2:59" x14ac:dyDescent="0.2">
      <c r="B146" s="44" t="s">
        <v>39</v>
      </c>
      <c r="C146" s="35">
        <f t="shared" ref="C146:F146" si="1123">+C48</f>
        <v>278</v>
      </c>
      <c r="D146" s="36">
        <f t="shared" si="1123"/>
        <v>172</v>
      </c>
      <c r="E146" s="36">
        <f t="shared" si="1123"/>
        <v>657</v>
      </c>
      <c r="F146" s="36">
        <f t="shared" si="1123"/>
        <v>1960</v>
      </c>
      <c r="G146" s="35">
        <f t="shared" ref="G146:J146" si="1124">+H48</f>
        <v>0</v>
      </c>
      <c r="H146" s="36">
        <f t="shared" si="1124"/>
        <v>405</v>
      </c>
      <c r="I146" s="36">
        <f t="shared" si="1124"/>
        <v>782</v>
      </c>
      <c r="J146" s="36">
        <f t="shared" si="1124"/>
        <v>1024</v>
      </c>
      <c r="K146" s="35">
        <f t="shared" si="484"/>
        <v>0</v>
      </c>
      <c r="L146" s="36">
        <f t="shared" si="485"/>
        <v>530</v>
      </c>
      <c r="M146" s="36">
        <f t="shared" si="486"/>
        <v>1237</v>
      </c>
      <c r="N146" s="36">
        <f t="shared" si="487"/>
        <v>1765</v>
      </c>
      <c r="O146" s="35">
        <f t="shared" si="488"/>
        <v>91</v>
      </c>
      <c r="P146" s="36">
        <f t="shared" si="489"/>
        <v>553</v>
      </c>
      <c r="Q146" s="36">
        <f t="shared" si="490"/>
        <v>1119</v>
      </c>
      <c r="R146" s="36">
        <f t="shared" si="491"/>
        <v>2082</v>
      </c>
      <c r="S146" s="35">
        <f t="shared" si="492"/>
        <v>0</v>
      </c>
      <c r="T146" s="36">
        <f t="shared" si="493"/>
        <v>130</v>
      </c>
      <c r="U146" s="36">
        <f t="shared" si="494"/>
        <v>600</v>
      </c>
      <c r="V146" s="36">
        <f t="shared" si="495"/>
        <v>1824</v>
      </c>
      <c r="W146" s="35">
        <f t="shared" si="496"/>
        <v>0</v>
      </c>
      <c r="X146" s="36">
        <f t="shared" si="497"/>
        <v>191</v>
      </c>
      <c r="Y146" s="36">
        <f t="shared" si="498"/>
        <v>410</v>
      </c>
      <c r="Z146" s="36">
        <f t="shared" si="499"/>
        <v>362</v>
      </c>
      <c r="AA146" s="35">
        <f t="shared" si="500"/>
        <v>0</v>
      </c>
      <c r="AB146" s="36">
        <f t="shared" si="501"/>
        <v>84</v>
      </c>
      <c r="AC146" s="36">
        <f t="shared" si="502"/>
        <v>616</v>
      </c>
      <c r="AD146" s="36">
        <f t="shared" si="503"/>
        <v>1615</v>
      </c>
      <c r="AE146" s="35">
        <f t="shared" si="504"/>
        <v>0</v>
      </c>
      <c r="AF146" s="36">
        <f t="shared" si="982"/>
        <v>385</v>
      </c>
      <c r="AG146" s="36">
        <f t="shared" si="983"/>
        <v>384</v>
      </c>
      <c r="AH146" s="36">
        <f t="shared" si="984"/>
        <v>0</v>
      </c>
      <c r="AI146" s="35">
        <f t="shared" si="444"/>
        <v>0</v>
      </c>
      <c r="AJ146" s="35">
        <f t="shared" ref="AJ146:AL146" si="1125">+AR48</f>
        <v>0</v>
      </c>
      <c r="AK146" s="35">
        <f t="shared" si="1125"/>
        <v>0</v>
      </c>
      <c r="AL146" s="35">
        <f t="shared" si="1125"/>
        <v>0</v>
      </c>
      <c r="AW146" s="117" t="str">
        <f t="shared" si="1121"/>
        <v>CIRUGIAS</v>
      </c>
      <c r="AX146" s="81">
        <f t="shared" si="1121"/>
        <v>722</v>
      </c>
      <c r="AY146" s="81">
        <f>+BB128</f>
        <v>564</v>
      </c>
      <c r="AZ146" s="81">
        <f>+BF128</f>
        <v>485</v>
      </c>
      <c r="BA146" s="81">
        <f t="shared" si="1122"/>
        <v>716</v>
      </c>
      <c r="BB146" s="81">
        <f t="shared" si="1122"/>
        <v>748</v>
      </c>
      <c r="BC146" s="81">
        <f>+BR128</f>
        <v>708</v>
      </c>
      <c r="BD146" s="81">
        <f>+BV128</f>
        <v>847</v>
      </c>
      <c r="BE146" s="81">
        <f>+BZ128</f>
        <v>1196</v>
      </c>
      <c r="BF146" s="81">
        <f>+CD128</f>
        <v>0</v>
      </c>
      <c r="BG146" s="82"/>
    </row>
    <row r="147" spans="2:59" x14ac:dyDescent="0.2">
      <c r="B147" s="44" t="s">
        <v>40</v>
      </c>
      <c r="C147" s="24">
        <f t="shared" ref="C147:F147" si="1126">+C49</f>
        <v>34</v>
      </c>
      <c r="D147" s="25">
        <f t="shared" si="1126"/>
        <v>47</v>
      </c>
      <c r="E147" s="25">
        <f t="shared" si="1126"/>
        <v>47</v>
      </c>
      <c r="F147" s="25">
        <f t="shared" si="1126"/>
        <v>272</v>
      </c>
      <c r="G147" s="24">
        <f t="shared" ref="G147:J147" si="1127">+H49</f>
        <v>0</v>
      </c>
      <c r="H147" s="25">
        <f t="shared" si="1127"/>
        <v>28</v>
      </c>
      <c r="I147" s="25">
        <f t="shared" si="1127"/>
        <v>173</v>
      </c>
      <c r="J147" s="25">
        <f t="shared" si="1127"/>
        <v>132</v>
      </c>
      <c r="K147" s="24">
        <f t="shared" si="484"/>
        <v>0</v>
      </c>
      <c r="L147" s="25">
        <f t="shared" si="485"/>
        <v>29</v>
      </c>
      <c r="M147" s="25">
        <f t="shared" si="486"/>
        <v>54</v>
      </c>
      <c r="N147" s="25">
        <f t="shared" si="487"/>
        <v>376</v>
      </c>
      <c r="O147" s="24">
        <f t="shared" si="488"/>
        <v>28</v>
      </c>
      <c r="P147" s="25">
        <f t="shared" si="489"/>
        <v>37</v>
      </c>
      <c r="Q147" s="25">
        <f t="shared" si="490"/>
        <v>147</v>
      </c>
      <c r="R147" s="25">
        <f t="shared" si="491"/>
        <v>79</v>
      </c>
      <c r="S147" s="24">
        <f t="shared" si="492"/>
        <v>0</v>
      </c>
      <c r="T147" s="25">
        <f t="shared" si="493"/>
        <v>75</v>
      </c>
      <c r="U147" s="25">
        <f t="shared" si="494"/>
        <v>430</v>
      </c>
      <c r="V147" s="25">
        <f t="shared" si="495"/>
        <v>305</v>
      </c>
      <c r="W147" s="24">
        <f t="shared" si="496"/>
        <v>0</v>
      </c>
      <c r="X147" s="25">
        <f t="shared" si="497"/>
        <v>12</v>
      </c>
      <c r="Y147" s="25">
        <f t="shared" si="498"/>
        <v>31</v>
      </c>
      <c r="Z147" s="25">
        <f t="shared" si="499"/>
        <v>49</v>
      </c>
      <c r="AA147" s="24">
        <f t="shared" si="500"/>
        <v>0</v>
      </c>
      <c r="AB147" s="25">
        <f t="shared" si="501"/>
        <v>711</v>
      </c>
      <c r="AC147" s="25">
        <f t="shared" si="502"/>
        <v>71</v>
      </c>
      <c r="AD147" s="25">
        <f t="shared" si="503"/>
        <v>52</v>
      </c>
      <c r="AE147" s="24">
        <f t="shared" si="504"/>
        <v>0</v>
      </c>
      <c r="AF147" s="25">
        <f t="shared" si="982"/>
        <v>21</v>
      </c>
      <c r="AG147" s="25">
        <f t="shared" si="983"/>
        <v>106</v>
      </c>
      <c r="AH147" s="25">
        <f t="shared" si="984"/>
        <v>0</v>
      </c>
      <c r="AI147" s="24">
        <f t="shared" si="444"/>
        <v>0</v>
      </c>
      <c r="AJ147" s="24">
        <f t="shared" ref="AJ147:AL147" si="1128">+AR49</f>
        <v>0</v>
      </c>
      <c r="AK147" s="24">
        <f t="shared" si="1128"/>
        <v>0</v>
      </c>
      <c r="AL147" s="24">
        <f t="shared" si="1128"/>
        <v>0</v>
      </c>
      <c r="AW147" s="118" t="str">
        <f t="shared" si="1121"/>
        <v>LABORATORIO</v>
      </c>
      <c r="AX147" s="81">
        <f t="shared" si="1121"/>
        <v>21293</v>
      </c>
      <c r="AY147" s="81">
        <f>+BB129</f>
        <v>21689</v>
      </c>
      <c r="AZ147" s="81">
        <f>+BF129</f>
        <v>21413</v>
      </c>
      <c r="BA147" s="81">
        <f t="shared" si="1122"/>
        <v>23541</v>
      </c>
      <c r="BB147" s="81">
        <f t="shared" si="1122"/>
        <v>25558</v>
      </c>
      <c r="BC147" s="81">
        <f>+BR129</f>
        <v>29450</v>
      </c>
      <c r="BD147" s="81">
        <f>+BV129</f>
        <v>39112</v>
      </c>
      <c r="BE147" s="81">
        <f>+BZ129</f>
        <v>58621</v>
      </c>
      <c r="BF147" s="81">
        <f>+CD129</f>
        <v>0</v>
      </c>
      <c r="BG147" s="82"/>
    </row>
    <row r="148" spans="2:59" ht="13.5" thickBot="1" x14ac:dyDescent="0.25">
      <c r="B148" s="52"/>
      <c r="C148" s="53"/>
      <c r="D148" s="54"/>
      <c r="E148" s="54"/>
      <c r="F148" s="54"/>
      <c r="G148" s="53"/>
      <c r="H148" s="54"/>
      <c r="I148" s="54"/>
      <c r="J148" s="54"/>
      <c r="K148" s="53"/>
      <c r="L148" s="54"/>
      <c r="M148" s="54"/>
      <c r="N148" s="54"/>
      <c r="O148" s="53"/>
      <c r="P148" s="54"/>
      <c r="Q148" s="54"/>
      <c r="R148" s="54"/>
      <c r="S148" s="53"/>
      <c r="T148" s="54"/>
      <c r="U148" s="54"/>
      <c r="V148" s="54"/>
      <c r="W148" s="53"/>
      <c r="X148" s="54"/>
      <c r="Y148" s="54"/>
      <c r="Z148" s="54"/>
      <c r="AA148" s="53"/>
      <c r="AB148" s="54"/>
      <c r="AC148" s="54"/>
      <c r="AD148" s="54"/>
      <c r="AE148" s="53"/>
      <c r="AF148" s="54"/>
      <c r="AG148" s="54"/>
      <c r="AH148" s="54"/>
      <c r="AI148" s="53"/>
      <c r="AJ148" s="53"/>
      <c r="AK148" s="53"/>
      <c r="AL148" s="53"/>
      <c r="AW148" s="119" t="str">
        <f t="shared" si="1121"/>
        <v>IMÁGENES DIAGNÓSTICAS</v>
      </c>
      <c r="AX148" s="81">
        <f t="shared" si="1121"/>
        <v>2426</v>
      </c>
      <c r="AY148" s="81">
        <f>+BB130</f>
        <v>1488</v>
      </c>
      <c r="AZ148" s="81">
        <f>+BF130</f>
        <v>3696</v>
      </c>
      <c r="BA148" s="81">
        <f t="shared" si="1122"/>
        <v>5652</v>
      </c>
      <c r="BB148" s="81">
        <f t="shared" si="1122"/>
        <v>5404</v>
      </c>
      <c r="BC148" s="81">
        <f>+BR130</f>
        <v>7157</v>
      </c>
      <c r="BD148" s="81">
        <f>+BV130</f>
        <v>5963</v>
      </c>
      <c r="BE148" s="81">
        <f>+BZ130</f>
        <v>7570</v>
      </c>
      <c r="BF148" s="81">
        <f>+CD130</f>
        <v>0</v>
      </c>
      <c r="BG148" s="82"/>
    </row>
    <row r="149" spans="2:59" x14ac:dyDescent="0.2">
      <c r="AW149" s="120" t="str">
        <f t="shared" si="1121"/>
        <v>SERVICIOS DE APOYO Y TRATAMIENTO</v>
      </c>
      <c r="AX149" s="81">
        <f t="shared" si="1121"/>
        <v>2819</v>
      </c>
      <c r="AY149" s="81">
        <f>+BB131</f>
        <v>2344</v>
      </c>
      <c r="AZ149" s="81">
        <f>+BF131</f>
        <v>3944</v>
      </c>
      <c r="BA149" s="81">
        <f t="shared" si="1122"/>
        <v>6077</v>
      </c>
      <c r="BB149" s="81">
        <f t="shared" si="1122"/>
        <v>5420</v>
      </c>
      <c r="BC149" s="81">
        <f>+BR131</f>
        <v>4396</v>
      </c>
      <c r="BD149" s="81">
        <f>+BV131</f>
        <v>5239</v>
      </c>
      <c r="BE149" s="81">
        <f>+BZ131</f>
        <v>9290</v>
      </c>
      <c r="BF149" s="81">
        <f>+CD131</f>
        <v>0</v>
      </c>
      <c r="BG149" s="82"/>
    </row>
    <row r="151" spans="2:59" ht="13.5" thickBot="1" x14ac:dyDescent="0.25">
      <c r="AX151" s="82" t="s">
        <v>579</v>
      </c>
      <c r="AY151" s="82" t="s">
        <v>580</v>
      </c>
      <c r="AZ151" s="82" t="s">
        <v>581</v>
      </c>
      <c r="BA151" s="82" t="s">
        <v>582</v>
      </c>
      <c r="BB151" s="82" t="s">
        <v>583</v>
      </c>
      <c r="BC151" s="82" t="s">
        <v>584</v>
      </c>
      <c r="BD151" s="82" t="s">
        <v>585</v>
      </c>
      <c r="BE151" s="82" t="s">
        <v>586</v>
      </c>
      <c r="BF151" s="82" t="s">
        <v>587</v>
      </c>
      <c r="BG151" s="82" t="s">
        <v>588</v>
      </c>
    </row>
    <row r="152" spans="2:59" x14ac:dyDescent="0.2">
      <c r="AW152" s="109" t="str">
        <f t="shared" ref="AW152:AW157" si="1129">+AW135</f>
        <v>ENFERMERIA</v>
      </c>
      <c r="AX152" s="81">
        <f t="shared" ref="AX152:AX157" si="1130">+AY120</f>
        <v>5204</v>
      </c>
      <c r="AY152" s="81">
        <f t="shared" ref="AY152:AY157" si="1131">+BC120</f>
        <v>5947</v>
      </c>
      <c r="AZ152" s="81">
        <f t="shared" ref="AZ152:AZ157" si="1132">+BG120</f>
        <v>4699</v>
      </c>
      <c r="BA152" s="81">
        <f>+BK120</f>
        <v>4943</v>
      </c>
      <c r="BB152" s="81">
        <f>+BN120</f>
        <v>4297</v>
      </c>
      <c r="BC152" s="81">
        <f>+BS120</f>
        <v>4180</v>
      </c>
      <c r="BD152" s="81">
        <f>+BW120</f>
        <v>11407</v>
      </c>
      <c r="BE152" s="81">
        <f t="shared" ref="BE152:BE157" si="1133">+CA120</f>
        <v>3802</v>
      </c>
      <c r="BF152" s="81">
        <f t="shared" ref="BF152:BF157" si="1134">+CE120</f>
        <v>0</v>
      </c>
      <c r="BG152" s="82"/>
    </row>
    <row r="153" spans="2:59" x14ac:dyDescent="0.2">
      <c r="AW153" s="110" t="str">
        <f t="shared" si="1129"/>
        <v>MEDICO GENERAL</v>
      </c>
      <c r="AX153" s="81">
        <f t="shared" si="1130"/>
        <v>9520</v>
      </c>
      <c r="AY153" s="81">
        <f t="shared" si="1131"/>
        <v>8342</v>
      </c>
      <c r="AZ153" s="81">
        <f t="shared" si="1132"/>
        <v>7943</v>
      </c>
      <c r="BA153" s="81">
        <f t="shared" ref="BA153:BA157" si="1135">+BK121</f>
        <v>8236</v>
      </c>
      <c r="BB153" s="81">
        <f t="shared" ref="BB153:BB157" si="1136">+BN121</f>
        <v>11057</v>
      </c>
      <c r="BC153" s="81">
        <f t="shared" ref="BC153:BC157" si="1137">+BS121</f>
        <v>3034</v>
      </c>
      <c r="BD153" s="81">
        <f t="shared" ref="BD153:BD157" si="1138">+BW121</f>
        <v>7275</v>
      </c>
      <c r="BE153" s="81">
        <f t="shared" si="1133"/>
        <v>9910</v>
      </c>
      <c r="BF153" s="81">
        <f t="shared" si="1134"/>
        <v>0</v>
      </c>
      <c r="BG153" s="82"/>
    </row>
    <row r="154" spans="2:59" x14ac:dyDescent="0.2">
      <c r="AW154" s="111" t="str">
        <f t="shared" si="1129"/>
        <v>MEDICO ESPECIALISTA</v>
      </c>
      <c r="AX154" s="81">
        <f t="shared" si="1130"/>
        <v>5830</v>
      </c>
      <c r="AY154" s="81">
        <f t="shared" si="1131"/>
        <v>3292</v>
      </c>
      <c r="AZ154" s="81">
        <f t="shared" si="1132"/>
        <v>6627</v>
      </c>
      <c r="BA154" s="81">
        <f t="shared" si="1135"/>
        <v>6276</v>
      </c>
      <c r="BB154" s="81">
        <f t="shared" si="1136"/>
        <v>5684</v>
      </c>
      <c r="BC154" s="81">
        <f t="shared" si="1137"/>
        <v>888</v>
      </c>
      <c r="BD154" s="81">
        <f t="shared" si="1138"/>
        <v>4342</v>
      </c>
      <c r="BE154" s="81">
        <f t="shared" si="1133"/>
        <v>8581</v>
      </c>
      <c r="BF154" s="81">
        <f t="shared" si="1134"/>
        <v>0</v>
      </c>
      <c r="BG154" s="82"/>
    </row>
    <row r="155" spans="2:59" x14ac:dyDescent="0.2">
      <c r="AW155" s="112" t="str">
        <f t="shared" si="1129"/>
        <v>ODONTOLOGIA</v>
      </c>
      <c r="AX155" s="81">
        <f t="shared" si="1130"/>
        <v>1502</v>
      </c>
      <c r="AY155" s="81">
        <f t="shared" si="1131"/>
        <v>1407</v>
      </c>
      <c r="AZ155" s="81">
        <f t="shared" si="1132"/>
        <v>1065</v>
      </c>
      <c r="BA155" s="81">
        <f t="shared" si="1135"/>
        <v>1702</v>
      </c>
      <c r="BB155" s="81">
        <f t="shared" si="1136"/>
        <v>1312</v>
      </c>
      <c r="BC155" s="81">
        <f t="shared" si="1137"/>
        <v>4</v>
      </c>
      <c r="BD155" s="81">
        <f t="shared" si="1138"/>
        <v>4019</v>
      </c>
      <c r="BE155" s="81">
        <f t="shared" si="1133"/>
        <v>4772</v>
      </c>
      <c r="BF155" s="81">
        <f t="shared" si="1134"/>
        <v>0</v>
      </c>
      <c r="BG155" s="82"/>
    </row>
    <row r="156" spans="2:59" x14ac:dyDescent="0.2">
      <c r="AW156" s="113" t="str">
        <f t="shared" si="1129"/>
        <v>MEDIO AMBIENTE OTROS SERVICIOS</v>
      </c>
      <c r="AX156" s="81">
        <f t="shared" si="1130"/>
        <v>219</v>
      </c>
      <c r="AY156" s="81">
        <f t="shared" si="1131"/>
        <v>433</v>
      </c>
      <c r="AZ156" s="81">
        <f t="shared" si="1132"/>
        <v>559</v>
      </c>
      <c r="BA156" s="81">
        <f t="shared" si="1135"/>
        <v>590</v>
      </c>
      <c r="BB156" s="81">
        <f t="shared" si="1136"/>
        <v>0</v>
      </c>
      <c r="BC156" s="81">
        <f t="shared" si="1137"/>
        <v>203</v>
      </c>
      <c r="BD156" s="81">
        <f t="shared" si="1138"/>
        <v>795</v>
      </c>
      <c r="BE156" s="81">
        <f t="shared" si="1133"/>
        <v>406</v>
      </c>
      <c r="BF156" s="81">
        <f t="shared" si="1134"/>
        <v>0</v>
      </c>
      <c r="BG156" s="82"/>
    </row>
    <row r="157" spans="2:59" ht="13.5" thickBot="1" x14ac:dyDescent="0.25">
      <c r="AW157" s="114" t="str">
        <f t="shared" si="1129"/>
        <v>SERVICIOS DE URGENCIAS</v>
      </c>
      <c r="AX157" s="81">
        <f t="shared" si="1130"/>
        <v>4171</v>
      </c>
      <c r="AY157" s="81">
        <f t="shared" si="1131"/>
        <v>7139</v>
      </c>
      <c r="AZ157" s="81">
        <f t="shared" si="1132"/>
        <v>11051</v>
      </c>
      <c r="BA157" s="81">
        <f t="shared" si="1135"/>
        <v>10876</v>
      </c>
      <c r="BB157" s="81">
        <f t="shared" si="1136"/>
        <v>10707</v>
      </c>
      <c r="BC157" s="81">
        <f t="shared" si="1137"/>
        <v>7142</v>
      </c>
      <c r="BD157" s="81">
        <f t="shared" si="1138"/>
        <v>8178</v>
      </c>
      <c r="BE157" s="81">
        <f t="shared" si="1133"/>
        <v>9252</v>
      </c>
      <c r="BF157" s="81">
        <f t="shared" si="1134"/>
        <v>0</v>
      </c>
      <c r="BG157" s="82"/>
    </row>
    <row r="158" spans="2:59" x14ac:dyDescent="0.2">
      <c r="AW158" s="99" t="s">
        <v>11</v>
      </c>
      <c r="AX158" s="81">
        <f>+AY107</f>
        <v>2989</v>
      </c>
      <c r="AY158" s="81">
        <f>+BC107</f>
        <v>2986</v>
      </c>
      <c r="AZ158" s="81">
        <f>+BG107</f>
        <v>2856</v>
      </c>
      <c r="BA158" s="81">
        <f>+BK107</f>
        <v>2977</v>
      </c>
      <c r="BB158" s="81">
        <f>+BO107</f>
        <v>3258</v>
      </c>
      <c r="BC158" s="81">
        <f>+BS107</f>
        <v>1548</v>
      </c>
      <c r="BD158" s="81">
        <f>+BW107</f>
        <v>5124</v>
      </c>
      <c r="BE158" s="81">
        <f>+CA107</f>
        <v>6424</v>
      </c>
      <c r="BF158" s="81">
        <f>+CE107</f>
        <v>0</v>
      </c>
      <c r="BG158" s="82"/>
    </row>
    <row r="159" spans="2:59" x14ac:dyDescent="0.2">
      <c r="AW159" s="100" t="s">
        <v>13</v>
      </c>
      <c r="AX159" s="81">
        <f t="shared" ref="AX159:AX161" si="1139">+AY108</f>
        <v>0</v>
      </c>
      <c r="AY159" s="81">
        <f t="shared" ref="AY159:AY161" si="1140">+BC108</f>
        <v>0</v>
      </c>
      <c r="AZ159" s="81">
        <f t="shared" ref="AZ159:AZ161" si="1141">+BG108</f>
        <v>0</v>
      </c>
      <c r="BA159" s="81">
        <f t="shared" ref="BA159:BA161" si="1142">+BK108</f>
        <v>0</v>
      </c>
      <c r="BB159" s="81">
        <f t="shared" ref="BB159:BB161" si="1143">+BO108</f>
        <v>0</v>
      </c>
      <c r="BC159" s="81">
        <f t="shared" ref="BC159:BC161" si="1144">+BS108</f>
        <v>0</v>
      </c>
      <c r="BD159" s="81">
        <f t="shared" ref="BD159:BD161" si="1145">+BW108</f>
        <v>395</v>
      </c>
      <c r="BE159" s="81">
        <f>+CA108</f>
        <v>503</v>
      </c>
      <c r="BF159" s="81">
        <f>+CE108</f>
        <v>0</v>
      </c>
      <c r="BG159" s="82"/>
    </row>
    <row r="160" spans="2:59" x14ac:dyDescent="0.2">
      <c r="AW160" s="101" t="s">
        <v>15</v>
      </c>
      <c r="AX160" s="81">
        <f t="shared" si="1139"/>
        <v>0</v>
      </c>
      <c r="AY160" s="81">
        <f t="shared" si="1140"/>
        <v>0</v>
      </c>
      <c r="AZ160" s="81">
        <f t="shared" si="1141"/>
        <v>0</v>
      </c>
      <c r="BA160" s="81">
        <f t="shared" si="1142"/>
        <v>0</v>
      </c>
      <c r="BB160" s="81">
        <f t="shared" si="1143"/>
        <v>0</v>
      </c>
      <c r="BC160" s="81">
        <f t="shared" si="1144"/>
        <v>0</v>
      </c>
      <c r="BD160" s="81">
        <f t="shared" si="1145"/>
        <v>920</v>
      </c>
      <c r="BE160" s="81">
        <f>+CA109</f>
        <v>320</v>
      </c>
      <c r="BF160" s="81">
        <f>+CE109</f>
        <v>0</v>
      </c>
      <c r="BG160" s="82"/>
    </row>
    <row r="161" spans="49:59" x14ac:dyDescent="0.2">
      <c r="AW161" s="102" t="s">
        <v>17</v>
      </c>
      <c r="AX161" s="81">
        <f t="shared" si="1139"/>
        <v>0</v>
      </c>
      <c r="AY161" s="81">
        <f t="shared" si="1140"/>
        <v>0</v>
      </c>
      <c r="AZ161" s="81">
        <f t="shared" si="1141"/>
        <v>0</v>
      </c>
      <c r="BA161" s="81">
        <f t="shared" si="1142"/>
        <v>0</v>
      </c>
      <c r="BB161" s="81">
        <f t="shared" si="1143"/>
        <v>0</v>
      </c>
      <c r="BC161" s="81">
        <f t="shared" si="1144"/>
        <v>0</v>
      </c>
      <c r="BD161" s="81">
        <f t="shared" si="1145"/>
        <v>0</v>
      </c>
      <c r="BE161" s="81">
        <f>+CA110</f>
        <v>180</v>
      </c>
      <c r="BF161" s="81">
        <f>+CE110</f>
        <v>0</v>
      </c>
      <c r="BG161" s="82"/>
    </row>
    <row r="162" spans="49:59" x14ac:dyDescent="0.2">
      <c r="AW162" s="116" t="str">
        <f>+AW145</f>
        <v>SALA PARTOS</v>
      </c>
      <c r="AX162" s="81">
        <f>+AY127</f>
        <v>119</v>
      </c>
      <c r="AY162" s="81">
        <f>+BC127</f>
        <v>120</v>
      </c>
      <c r="AZ162" s="81">
        <f>+BG127</f>
        <v>96</v>
      </c>
      <c r="BA162" s="81">
        <f>+BK127</f>
        <v>90</v>
      </c>
      <c r="BB162" s="81">
        <f>+BN127</f>
        <v>115</v>
      </c>
      <c r="BC162" s="81">
        <f>+BS127</f>
        <v>128</v>
      </c>
      <c r="BD162" s="81">
        <f>+BW127</f>
        <v>150</v>
      </c>
      <c r="BE162" s="81">
        <f>+CA127</f>
        <v>154</v>
      </c>
      <c r="BF162" s="81">
        <f>+CE127</f>
        <v>0</v>
      </c>
      <c r="BG162" s="82"/>
    </row>
    <row r="163" spans="49:59" x14ac:dyDescent="0.2">
      <c r="AW163" s="117" t="str">
        <f>+AW146</f>
        <v>CIRUGIAS</v>
      </c>
      <c r="AX163" s="81">
        <f>+AY128</f>
        <v>802</v>
      </c>
      <c r="AY163" s="81">
        <f>+BC128</f>
        <v>751</v>
      </c>
      <c r="AZ163" s="81">
        <f>+BG128</f>
        <v>528</v>
      </c>
      <c r="BA163" s="81">
        <f>+BK128</f>
        <v>610</v>
      </c>
      <c r="BB163" s="81">
        <f>+BN128</f>
        <v>748</v>
      </c>
      <c r="BC163" s="81">
        <f>+BS128</f>
        <v>503</v>
      </c>
      <c r="BD163" s="81">
        <f>+BW128</f>
        <v>899</v>
      </c>
      <c r="BE163" s="81">
        <f>+CA128</f>
        <v>1604</v>
      </c>
      <c r="BF163" s="81">
        <f>+CE128</f>
        <v>0</v>
      </c>
      <c r="BG163" s="82"/>
    </row>
    <row r="164" spans="49:59" x14ac:dyDescent="0.2">
      <c r="AW164" s="118" t="str">
        <f>+AW147</f>
        <v>LABORATORIO</v>
      </c>
      <c r="AX164" s="81">
        <f>+AY129</f>
        <v>21013</v>
      </c>
      <c r="AY164" s="81">
        <f>+BC129</f>
        <v>23456</v>
      </c>
      <c r="AZ164" s="81">
        <f>+BG129</f>
        <v>21109</v>
      </c>
      <c r="BA164" s="81">
        <f>+BK129</f>
        <v>23208</v>
      </c>
      <c r="BB164" s="81">
        <f>+BN129</f>
        <v>25558</v>
      </c>
      <c r="BC164" s="81">
        <f>+BS129</f>
        <v>16413</v>
      </c>
      <c r="BD164" s="81">
        <f>+BW129</f>
        <v>63483</v>
      </c>
      <c r="BE164" s="81">
        <f>+CA129</f>
        <v>71078</v>
      </c>
      <c r="BF164" s="81">
        <f>+CE129</f>
        <v>0</v>
      </c>
      <c r="BG164" s="82"/>
    </row>
    <row r="165" spans="49:59" x14ac:dyDescent="0.2">
      <c r="AW165" s="119" t="str">
        <f>+AW148</f>
        <v>IMÁGENES DIAGNÓSTICAS</v>
      </c>
      <c r="AX165" s="81">
        <f>+AY130</f>
        <v>2288</v>
      </c>
      <c r="AY165" s="81">
        <f>+BC130</f>
        <v>1515</v>
      </c>
      <c r="AZ165" s="81">
        <f>+BG130</f>
        <v>4058</v>
      </c>
      <c r="BA165" s="81">
        <f>+BK130</f>
        <v>4756</v>
      </c>
      <c r="BB165" s="81">
        <f>+BN130</f>
        <v>5404</v>
      </c>
      <c r="BC165" s="81">
        <f>+BS130</f>
        <v>2605</v>
      </c>
      <c r="BD165" s="81">
        <f>+BW130</f>
        <v>7707</v>
      </c>
      <c r="BE165" s="81">
        <f>+CA130</f>
        <v>11559</v>
      </c>
      <c r="BF165" s="81">
        <f>+CE130</f>
        <v>0</v>
      </c>
      <c r="BG165" s="82"/>
    </row>
    <row r="166" spans="49:59" x14ac:dyDescent="0.2">
      <c r="AW166" s="120" t="str">
        <f>+AW149</f>
        <v>SERVICIOS DE APOYO Y TRATAMIENTO</v>
      </c>
      <c r="AX166" s="81">
        <f>+AY131</f>
        <v>3905</v>
      </c>
      <c r="AY166" s="81">
        <f>+BC131</f>
        <v>2648</v>
      </c>
      <c r="AZ166" s="81">
        <f>+BG131</f>
        <v>5060</v>
      </c>
      <c r="BA166" s="81">
        <f>+BK131</f>
        <v>5985</v>
      </c>
      <c r="BB166" s="81">
        <f>+BN131</f>
        <v>5420</v>
      </c>
      <c r="BC166" s="81">
        <f>+BS131</f>
        <v>1009</v>
      </c>
      <c r="BD166" s="81">
        <f>+BW131</f>
        <v>8453</v>
      </c>
      <c r="BE166" s="81">
        <f>+CA131</f>
        <v>7120</v>
      </c>
      <c r="BF166" s="81">
        <f>+CE131</f>
        <v>0</v>
      </c>
      <c r="BG166" s="82"/>
    </row>
    <row r="168" spans="49:59" ht="13.5" thickBot="1" x14ac:dyDescent="0.25">
      <c r="AX168" s="82" t="s">
        <v>589</v>
      </c>
      <c r="AY168" s="82" t="s">
        <v>590</v>
      </c>
      <c r="AZ168" s="82" t="s">
        <v>591</v>
      </c>
      <c r="BA168" s="82" t="s">
        <v>592</v>
      </c>
      <c r="BB168" s="82" t="s">
        <v>593</v>
      </c>
      <c r="BC168" s="82" t="s">
        <v>594</v>
      </c>
      <c r="BD168" s="82" t="s">
        <v>595</v>
      </c>
      <c r="BE168" s="82" t="s">
        <v>596</v>
      </c>
      <c r="BF168" s="82" t="s">
        <v>597</v>
      </c>
      <c r="BG168" s="82" t="s">
        <v>598</v>
      </c>
    </row>
    <row r="169" spans="49:59" x14ac:dyDescent="0.2">
      <c r="AW169" s="109" t="str">
        <f t="shared" ref="AW169:AW174" si="1146">+AW152</f>
        <v>ENFERMERIA</v>
      </c>
      <c r="AX169" s="81">
        <f t="shared" ref="AX169:AX174" si="1147">+AZ120</f>
        <v>5208</v>
      </c>
      <c r="AY169" s="81">
        <f t="shared" ref="AY169:AY174" si="1148">+BC120</f>
        <v>5947</v>
      </c>
      <c r="AZ169" s="81">
        <f>+BH120</f>
        <v>5298</v>
      </c>
      <c r="BA169" s="81">
        <f>+BL120</f>
        <v>5638</v>
      </c>
      <c r="BB169" s="81">
        <f>+BP120</f>
        <v>4863</v>
      </c>
      <c r="BC169" s="81">
        <f>+BT120</f>
        <v>9489</v>
      </c>
      <c r="BD169" s="81">
        <f t="shared" ref="BD169:BD174" si="1149">+BX120</f>
        <v>4711</v>
      </c>
      <c r="BE169" s="81">
        <f t="shared" ref="BE169:BE174" si="1150">+CB120</f>
        <v>5668</v>
      </c>
      <c r="BF169" s="81">
        <f t="shared" ref="BF169:BF174" si="1151">+CF120</f>
        <v>0</v>
      </c>
      <c r="BG169" s="82"/>
    </row>
    <row r="170" spans="49:59" x14ac:dyDescent="0.2">
      <c r="AW170" s="110" t="str">
        <f t="shared" si="1146"/>
        <v>MEDICO GENERAL</v>
      </c>
      <c r="AX170" s="81">
        <f t="shared" si="1147"/>
        <v>9480</v>
      </c>
      <c r="AY170" s="81">
        <f t="shared" si="1148"/>
        <v>8342</v>
      </c>
      <c r="AZ170" s="81">
        <f t="shared" ref="AZ170:AZ174" si="1152">+BH121</f>
        <v>9843</v>
      </c>
      <c r="BA170" s="81">
        <f t="shared" ref="BA170:BA174" si="1153">+BL121</f>
        <v>11482</v>
      </c>
      <c r="BB170" s="81">
        <f t="shared" ref="BB170:BB174" si="1154">+BP121</f>
        <v>11870</v>
      </c>
      <c r="BC170" s="81">
        <f t="shared" ref="BC170:BC174" si="1155">+BT121</f>
        <v>6072</v>
      </c>
      <c r="BD170" s="81">
        <f t="shared" si="1149"/>
        <v>7277</v>
      </c>
      <c r="BE170" s="81">
        <f t="shared" si="1150"/>
        <v>10881</v>
      </c>
      <c r="BF170" s="81">
        <f t="shared" si="1151"/>
        <v>0</v>
      </c>
      <c r="BG170" s="82"/>
    </row>
    <row r="171" spans="49:59" x14ac:dyDescent="0.2">
      <c r="AW171" s="111" t="str">
        <f t="shared" si="1146"/>
        <v>MEDICO ESPECIALISTA</v>
      </c>
      <c r="AX171" s="81">
        <f t="shared" si="1147"/>
        <v>5402</v>
      </c>
      <c r="AY171" s="81">
        <f t="shared" si="1148"/>
        <v>3292</v>
      </c>
      <c r="AZ171" s="81">
        <f t="shared" si="1152"/>
        <v>4729</v>
      </c>
      <c r="BA171" s="81">
        <f t="shared" si="1153"/>
        <v>6209</v>
      </c>
      <c r="BB171" s="81">
        <f t="shared" si="1154"/>
        <v>9802</v>
      </c>
      <c r="BC171" s="81">
        <f t="shared" si="1155"/>
        <v>2940</v>
      </c>
      <c r="BD171" s="81">
        <f t="shared" si="1149"/>
        <v>4808</v>
      </c>
      <c r="BE171" s="81">
        <f t="shared" si="1150"/>
        <v>11147</v>
      </c>
      <c r="BF171" s="81">
        <f t="shared" si="1151"/>
        <v>0</v>
      </c>
      <c r="BG171" s="82"/>
    </row>
    <row r="172" spans="49:59" x14ac:dyDescent="0.2">
      <c r="AW172" s="112" t="str">
        <f t="shared" si="1146"/>
        <v>ODONTOLOGIA</v>
      </c>
      <c r="AX172" s="81">
        <f t="shared" si="1147"/>
        <v>5359</v>
      </c>
      <c r="AY172" s="81">
        <f t="shared" si="1148"/>
        <v>1407</v>
      </c>
      <c r="AZ172" s="81">
        <f t="shared" si="1152"/>
        <v>894</v>
      </c>
      <c r="BA172" s="81">
        <f t="shared" si="1153"/>
        <v>1113</v>
      </c>
      <c r="BB172" s="81">
        <f t="shared" si="1154"/>
        <v>2751</v>
      </c>
      <c r="BC172" s="81">
        <f t="shared" si="1155"/>
        <v>0</v>
      </c>
      <c r="BD172" s="81">
        <f t="shared" si="1149"/>
        <v>4377</v>
      </c>
      <c r="BE172" s="81">
        <f t="shared" si="1150"/>
        <v>5941</v>
      </c>
      <c r="BF172" s="81">
        <f t="shared" si="1151"/>
        <v>0</v>
      </c>
      <c r="BG172" s="82"/>
    </row>
    <row r="173" spans="49:59" x14ac:dyDescent="0.2">
      <c r="AW173" s="113" t="str">
        <f t="shared" si="1146"/>
        <v>MEDIO AMBIENTE OTROS SERVICIOS</v>
      </c>
      <c r="AX173" s="81">
        <f t="shared" si="1147"/>
        <v>704</v>
      </c>
      <c r="AY173" s="81">
        <f t="shared" si="1148"/>
        <v>433</v>
      </c>
      <c r="AZ173" s="81">
        <f t="shared" si="1152"/>
        <v>1291</v>
      </c>
      <c r="BA173" s="81">
        <f t="shared" si="1153"/>
        <v>1266</v>
      </c>
      <c r="BB173" s="81">
        <f t="shared" si="1154"/>
        <v>1030</v>
      </c>
      <c r="BC173" s="81">
        <f t="shared" si="1155"/>
        <v>441</v>
      </c>
      <c r="BD173" s="81">
        <f t="shared" si="1149"/>
        <v>687</v>
      </c>
      <c r="BE173" s="81">
        <f t="shared" si="1150"/>
        <v>490</v>
      </c>
      <c r="BF173" s="81">
        <f t="shared" si="1151"/>
        <v>0</v>
      </c>
      <c r="BG173" s="82"/>
    </row>
    <row r="174" spans="49:59" ht="13.5" thickBot="1" x14ac:dyDescent="0.25">
      <c r="AW174" s="114" t="str">
        <f t="shared" si="1146"/>
        <v>SERVICIOS DE URGENCIAS</v>
      </c>
      <c r="AX174" s="81">
        <f t="shared" si="1147"/>
        <v>6057</v>
      </c>
      <c r="AY174" s="81">
        <f t="shared" si="1148"/>
        <v>7139</v>
      </c>
      <c r="AZ174" s="81">
        <f t="shared" si="1152"/>
        <v>6637</v>
      </c>
      <c r="BA174" s="81">
        <f t="shared" si="1153"/>
        <v>11411</v>
      </c>
      <c r="BB174" s="81">
        <f t="shared" si="1154"/>
        <v>17108</v>
      </c>
      <c r="BC174" s="81">
        <f t="shared" si="1155"/>
        <v>7772</v>
      </c>
      <c r="BD174" s="81">
        <f t="shared" si="1149"/>
        <v>9575</v>
      </c>
      <c r="BE174" s="81">
        <f t="shared" si="1150"/>
        <v>10182</v>
      </c>
      <c r="BF174" s="81">
        <f t="shared" si="1151"/>
        <v>0</v>
      </c>
      <c r="BG174" s="82"/>
    </row>
    <row r="175" spans="49:59" x14ac:dyDescent="0.2">
      <c r="AW175" s="99" t="s">
        <v>11</v>
      </c>
      <c r="AX175" s="81">
        <f>+AZ107</f>
        <v>2960</v>
      </c>
      <c r="AY175" s="81">
        <f>+BD107</f>
        <v>2796</v>
      </c>
      <c r="AZ175" s="81">
        <f>+BH107</f>
        <v>2990</v>
      </c>
      <c r="BA175" s="81">
        <f>+BL107</f>
        <v>2879</v>
      </c>
      <c r="BB175" s="81">
        <f>+BP107</f>
        <v>3256</v>
      </c>
      <c r="BC175" s="81">
        <f>+BT107</f>
        <v>2682</v>
      </c>
      <c r="BD175" s="81">
        <f>+BX107</f>
        <v>4788</v>
      </c>
      <c r="BE175" s="81">
        <f>+CB107</f>
        <v>5856</v>
      </c>
      <c r="BF175" s="81">
        <f>+CF107</f>
        <v>0</v>
      </c>
      <c r="BG175" s="82"/>
    </row>
    <row r="176" spans="49:59" x14ac:dyDescent="0.2">
      <c r="AW176" s="100" t="s">
        <v>13</v>
      </c>
      <c r="AX176" s="81">
        <f t="shared" ref="AX176:AX178" si="1156">+AZ108</f>
        <v>0</v>
      </c>
      <c r="AY176" s="81">
        <f t="shared" ref="AY176:AY178" si="1157">+BD108</f>
        <v>0</v>
      </c>
      <c r="AZ176" s="81">
        <f t="shared" ref="AZ176:AZ178" si="1158">+BH108</f>
        <v>0</v>
      </c>
      <c r="BA176" s="81">
        <f t="shared" ref="BA176:BA178" si="1159">+BL108</f>
        <v>0</v>
      </c>
      <c r="BB176" s="81">
        <f t="shared" ref="BB176:BB178" si="1160">+BP108</f>
        <v>0</v>
      </c>
      <c r="BC176" s="81">
        <f t="shared" ref="BC176:BC178" si="1161">+BT108</f>
        <v>240</v>
      </c>
      <c r="BD176" s="81">
        <f>+BX108</f>
        <v>313</v>
      </c>
      <c r="BE176" s="81">
        <f>+CB108</f>
        <v>547</v>
      </c>
      <c r="BF176" s="81">
        <f>+CF108</f>
        <v>0</v>
      </c>
      <c r="BG176" s="82"/>
    </row>
    <row r="177" spans="49:59" x14ac:dyDescent="0.2">
      <c r="AW177" s="101" t="s">
        <v>15</v>
      </c>
      <c r="AX177" s="81">
        <f t="shared" si="1156"/>
        <v>0</v>
      </c>
      <c r="AY177" s="81">
        <f t="shared" si="1157"/>
        <v>0</v>
      </c>
      <c r="AZ177" s="81">
        <f t="shared" si="1158"/>
        <v>0</v>
      </c>
      <c r="BA177" s="81">
        <f t="shared" si="1159"/>
        <v>0</v>
      </c>
      <c r="BB177" s="81">
        <f t="shared" si="1160"/>
        <v>0</v>
      </c>
      <c r="BC177" s="81">
        <f t="shared" si="1161"/>
        <v>406</v>
      </c>
      <c r="BD177" s="81">
        <f>+BX109</f>
        <v>614</v>
      </c>
      <c r="BE177" s="81">
        <f>+CB109</f>
        <v>282</v>
      </c>
      <c r="BF177" s="81">
        <f>+CF109</f>
        <v>0</v>
      </c>
      <c r="BG177" s="82"/>
    </row>
    <row r="178" spans="49:59" x14ac:dyDescent="0.2">
      <c r="AW178" s="102" t="s">
        <v>17</v>
      </c>
      <c r="AX178" s="81">
        <f t="shared" si="1156"/>
        <v>0</v>
      </c>
      <c r="AY178" s="81">
        <f t="shared" si="1157"/>
        <v>0</v>
      </c>
      <c r="AZ178" s="81">
        <f t="shared" si="1158"/>
        <v>0</v>
      </c>
      <c r="BA178" s="81">
        <f t="shared" si="1159"/>
        <v>0</v>
      </c>
      <c r="BB178" s="81">
        <f t="shared" si="1160"/>
        <v>0</v>
      </c>
      <c r="BC178" s="81">
        <f t="shared" si="1161"/>
        <v>0</v>
      </c>
      <c r="BD178" s="81">
        <f>+BX110</f>
        <v>0</v>
      </c>
      <c r="BE178" s="81">
        <f>+CB110</f>
        <v>59</v>
      </c>
      <c r="BF178" s="81">
        <f>+CF110</f>
        <v>0</v>
      </c>
      <c r="BG178" s="82"/>
    </row>
    <row r="179" spans="49:59" x14ac:dyDescent="0.2">
      <c r="AW179" s="116" t="str">
        <f>+AW162</f>
        <v>SALA PARTOS</v>
      </c>
      <c r="AX179" s="81">
        <f>+AZ127</f>
        <v>116</v>
      </c>
      <c r="AY179" s="81">
        <f>+BC127</f>
        <v>120</v>
      </c>
      <c r="AZ179" s="81">
        <f>+BH127</f>
        <v>94</v>
      </c>
      <c r="BA179" s="81">
        <f>+BL127</f>
        <v>117</v>
      </c>
      <c r="BB179" s="81">
        <f>+BP127</f>
        <v>164</v>
      </c>
      <c r="BC179" s="81">
        <f>+BT127</f>
        <v>145</v>
      </c>
      <c r="BD179" s="81">
        <f>+BX127</f>
        <v>149</v>
      </c>
      <c r="BE179" s="81">
        <f>+CB127</f>
        <v>145</v>
      </c>
      <c r="BF179" s="81">
        <f>+CF127</f>
        <v>0</v>
      </c>
      <c r="BG179" s="82"/>
    </row>
    <row r="180" spans="49:59" x14ac:dyDescent="0.2">
      <c r="AW180" s="117" t="str">
        <f>+AW163</f>
        <v>CIRUGIAS</v>
      </c>
      <c r="AX180" s="81">
        <f>+AZ128</f>
        <v>712</v>
      </c>
      <c r="AY180" s="81">
        <f>+BC128</f>
        <v>751</v>
      </c>
      <c r="AZ180" s="81">
        <f>+BH128</f>
        <v>729</v>
      </c>
      <c r="BA180" s="81">
        <f>+BL128</f>
        <v>623</v>
      </c>
      <c r="BB180" s="81">
        <f>+BP128</f>
        <v>775</v>
      </c>
      <c r="BC180" s="81">
        <f>+BT128</f>
        <v>683</v>
      </c>
      <c r="BD180" s="81">
        <f>+BX128</f>
        <v>823</v>
      </c>
      <c r="BE180" s="81">
        <f>+CB128</f>
        <v>1077</v>
      </c>
      <c r="BF180" s="81">
        <f>+CF128</f>
        <v>0</v>
      </c>
      <c r="BG180" s="82"/>
    </row>
    <row r="181" spans="49:59" x14ac:dyDescent="0.2">
      <c r="AW181" s="118" t="str">
        <f>+AW164</f>
        <v>LABORATORIO</v>
      </c>
      <c r="AX181" s="81">
        <f>+AZ129</f>
        <v>20444</v>
      </c>
      <c r="AY181" s="81">
        <f>+BC129</f>
        <v>23456</v>
      </c>
      <c r="AZ181" s="81">
        <f>+BH129</f>
        <v>23001</v>
      </c>
      <c r="BA181" s="81">
        <f>+BL129</f>
        <v>24656</v>
      </c>
      <c r="BB181" s="81">
        <f>+BP129</f>
        <v>30439</v>
      </c>
      <c r="BC181" s="81">
        <f>+BT129</f>
        <v>26565</v>
      </c>
      <c r="BD181" s="81">
        <f>+BX129</f>
        <v>50083</v>
      </c>
      <c r="BE181" s="81">
        <f>+CB129</f>
        <v>76129</v>
      </c>
      <c r="BF181" s="81">
        <f>+CF129</f>
        <v>0</v>
      </c>
      <c r="BG181" s="82"/>
    </row>
    <row r="182" spans="49:59" x14ac:dyDescent="0.2">
      <c r="AW182" s="119" t="str">
        <f>+AW165</f>
        <v>IMÁGENES DIAGNÓSTICAS</v>
      </c>
      <c r="AX182" s="81">
        <f>+AZ130</f>
        <v>2510</v>
      </c>
      <c r="AY182" s="81">
        <f>+BC130</f>
        <v>1515</v>
      </c>
      <c r="AZ182" s="81">
        <f>+BH130</f>
        <v>6512</v>
      </c>
      <c r="BA182" s="81">
        <f>+BL130</f>
        <v>5012</v>
      </c>
      <c r="BB182" s="81">
        <f>+BP130</f>
        <v>8680</v>
      </c>
      <c r="BC182" s="81">
        <f>+BT130</f>
        <v>4298</v>
      </c>
      <c r="BD182" s="81">
        <f>+BX130</f>
        <v>6386</v>
      </c>
      <c r="BE182" s="81">
        <f>+CB130</f>
        <v>9799</v>
      </c>
      <c r="BF182" s="81">
        <f>+CF130</f>
        <v>0</v>
      </c>
      <c r="BG182" s="82"/>
    </row>
    <row r="183" spans="49:59" x14ac:dyDescent="0.2">
      <c r="AW183" s="120" t="str">
        <f>+AW166</f>
        <v>SERVICIOS DE APOYO Y TRATAMIENTO</v>
      </c>
      <c r="AX183" s="81">
        <f>+AZ131</f>
        <v>3897</v>
      </c>
      <c r="AY183" s="81">
        <f>+BC131</f>
        <v>2648</v>
      </c>
      <c r="AZ183" s="81">
        <f>+BH131</f>
        <v>4443</v>
      </c>
      <c r="BA183" s="81">
        <f>+BL131</f>
        <v>6020</v>
      </c>
      <c r="BB183" s="81">
        <f>+BP131</f>
        <v>5832</v>
      </c>
      <c r="BC183" s="81">
        <f>+BT131</f>
        <v>3462</v>
      </c>
      <c r="BD183" s="81">
        <f>+BX131</f>
        <v>6621</v>
      </c>
      <c r="BE183" s="81">
        <f>+CB131</f>
        <v>8351</v>
      </c>
      <c r="BF183" s="81">
        <f>+CF131</f>
        <v>0</v>
      </c>
      <c r="BG183" s="82"/>
    </row>
    <row r="185" spans="49:59" ht="13.5" thickBot="1" x14ac:dyDescent="0.25">
      <c r="AX185" s="82" t="s">
        <v>599</v>
      </c>
      <c r="AY185" s="82" t="s">
        <v>600</v>
      </c>
      <c r="AZ185" s="82" t="s">
        <v>601</v>
      </c>
      <c r="BA185" s="82" t="s">
        <v>602</v>
      </c>
      <c r="BB185" s="82" t="s">
        <v>603</v>
      </c>
      <c r="BC185" s="82" t="s">
        <v>604</v>
      </c>
      <c r="BD185" s="82" t="s">
        <v>605</v>
      </c>
      <c r="BE185" s="82" t="s">
        <v>606</v>
      </c>
      <c r="BF185" s="82" t="s">
        <v>607</v>
      </c>
      <c r="BG185" s="82" t="s">
        <v>608</v>
      </c>
    </row>
    <row r="186" spans="49:59" x14ac:dyDescent="0.2">
      <c r="AW186" s="109" t="str">
        <f t="shared" ref="AW186:AW191" si="1162">+AW169</f>
        <v>ENFERMERIA</v>
      </c>
      <c r="AX186" s="81">
        <f t="shared" ref="AX186:AX191" si="1163">+BA120</f>
        <v>5872</v>
      </c>
      <c r="AY186" s="81">
        <f t="shared" ref="AY186:AY191" si="1164">+BE120</f>
        <v>5596</v>
      </c>
      <c r="AZ186" s="81">
        <f>+BI120</f>
        <v>7396</v>
      </c>
      <c r="BA186" s="81">
        <f>+BM120</f>
        <v>8086</v>
      </c>
      <c r="BB186" s="81">
        <f>+BQ120</f>
        <v>4679</v>
      </c>
      <c r="BC186" s="81">
        <f>+BU120</f>
        <v>4795</v>
      </c>
      <c r="BD186" s="81">
        <f>+BY120</f>
        <v>14449</v>
      </c>
      <c r="BE186" s="81">
        <f t="shared" ref="BE186:BE191" si="1165">+CC120</f>
        <v>0</v>
      </c>
      <c r="BF186" s="81">
        <f t="shared" ref="BF186:BF191" si="1166">+CG120</f>
        <v>0</v>
      </c>
      <c r="BG186" s="82"/>
    </row>
    <row r="187" spans="49:59" x14ac:dyDescent="0.2">
      <c r="AW187" s="110" t="str">
        <f t="shared" si="1162"/>
        <v>MEDICO GENERAL</v>
      </c>
      <c r="AX187" s="81">
        <f t="shared" si="1163"/>
        <v>9284</v>
      </c>
      <c r="AY187" s="81">
        <f t="shared" si="1164"/>
        <v>8948</v>
      </c>
      <c r="AZ187" s="81">
        <f t="shared" ref="AZ187:AZ191" si="1167">+BI121</f>
        <v>9341</v>
      </c>
      <c r="BA187" s="81">
        <f t="shared" ref="BA187:BA191" si="1168">+BM121</f>
        <v>11565</v>
      </c>
      <c r="BB187" s="81">
        <f t="shared" ref="BB187:BB191" si="1169">+BQ121</f>
        <v>10920</v>
      </c>
      <c r="BC187" s="81">
        <f t="shared" ref="BC187:BC191" si="1170">+BU121</f>
        <v>5764</v>
      </c>
      <c r="BD187" s="81">
        <f t="shared" ref="BD187:BD191" si="1171">+BY121</f>
        <v>5062</v>
      </c>
      <c r="BE187" s="81">
        <f t="shared" si="1165"/>
        <v>0</v>
      </c>
      <c r="BF187" s="81">
        <f t="shared" si="1166"/>
        <v>0</v>
      </c>
      <c r="BG187" s="82"/>
    </row>
    <row r="188" spans="49:59" x14ac:dyDescent="0.2">
      <c r="AW188" s="111" t="str">
        <f t="shared" si="1162"/>
        <v>MEDICO ESPECIALISTA</v>
      </c>
      <c r="AX188" s="81">
        <f t="shared" si="1163"/>
        <v>5075</v>
      </c>
      <c r="AY188" s="81">
        <f t="shared" si="1164"/>
        <v>4096</v>
      </c>
      <c r="AZ188" s="81">
        <f t="shared" si="1167"/>
        <v>4991</v>
      </c>
      <c r="BA188" s="81">
        <f t="shared" si="1168"/>
        <v>5922</v>
      </c>
      <c r="BB188" s="81">
        <f t="shared" si="1169"/>
        <v>10007</v>
      </c>
      <c r="BC188" s="81">
        <f t="shared" si="1170"/>
        <v>3728</v>
      </c>
      <c r="BD188" s="81">
        <f t="shared" si="1171"/>
        <v>3890</v>
      </c>
      <c r="BE188" s="81">
        <f t="shared" si="1165"/>
        <v>0</v>
      </c>
      <c r="BF188" s="81">
        <f t="shared" si="1166"/>
        <v>0</v>
      </c>
      <c r="BG188" s="82"/>
    </row>
    <row r="189" spans="49:59" x14ac:dyDescent="0.2">
      <c r="AW189" s="112" t="str">
        <f t="shared" si="1162"/>
        <v>ODONTOLOGIA</v>
      </c>
      <c r="AX189" s="81">
        <f t="shared" si="1163"/>
        <v>5581</v>
      </c>
      <c r="AY189" s="81">
        <f t="shared" si="1164"/>
        <v>1429</v>
      </c>
      <c r="AZ189" s="81">
        <f t="shared" si="1167"/>
        <v>1776</v>
      </c>
      <c r="BA189" s="81">
        <f t="shared" si="1168"/>
        <v>1181</v>
      </c>
      <c r="BB189" s="81">
        <f t="shared" si="1169"/>
        <v>2471</v>
      </c>
      <c r="BC189" s="81">
        <f t="shared" si="1170"/>
        <v>2491</v>
      </c>
      <c r="BD189" s="81">
        <f t="shared" si="1171"/>
        <v>2666</v>
      </c>
      <c r="BE189" s="81">
        <f t="shared" si="1165"/>
        <v>0</v>
      </c>
      <c r="BF189" s="81">
        <f t="shared" si="1166"/>
        <v>0</v>
      </c>
      <c r="BG189" s="82"/>
    </row>
    <row r="190" spans="49:59" x14ac:dyDescent="0.2">
      <c r="AW190" s="113" t="str">
        <f t="shared" si="1162"/>
        <v>MEDIO AMBIENTE OTROS SERVICIOS</v>
      </c>
      <c r="AX190" s="81">
        <f t="shared" si="1163"/>
        <v>2232</v>
      </c>
      <c r="AY190" s="81">
        <f t="shared" si="1164"/>
        <v>1156</v>
      </c>
      <c r="AZ190" s="81">
        <f t="shared" si="1167"/>
        <v>2141</v>
      </c>
      <c r="BA190" s="81">
        <f t="shared" si="1168"/>
        <v>2161</v>
      </c>
      <c r="BB190" s="81">
        <f t="shared" si="1169"/>
        <v>2129</v>
      </c>
      <c r="BC190" s="81">
        <f t="shared" si="1170"/>
        <v>411</v>
      </c>
      <c r="BD190" s="81">
        <f t="shared" si="1171"/>
        <v>1667</v>
      </c>
      <c r="BE190" s="81">
        <f t="shared" si="1165"/>
        <v>0</v>
      </c>
      <c r="BF190" s="81">
        <f t="shared" si="1166"/>
        <v>0</v>
      </c>
      <c r="BG190" s="82"/>
    </row>
    <row r="191" spans="49:59" ht="13.5" thickBot="1" x14ac:dyDescent="0.25">
      <c r="AW191" s="114" t="str">
        <f t="shared" si="1162"/>
        <v>SERVICIOS DE URGENCIAS</v>
      </c>
      <c r="AX191" s="81">
        <f t="shared" si="1163"/>
        <v>6508</v>
      </c>
      <c r="AY191" s="81">
        <f t="shared" si="1164"/>
        <v>4895</v>
      </c>
      <c r="AZ191" s="81">
        <f t="shared" si="1167"/>
        <v>5638</v>
      </c>
      <c r="BA191" s="81">
        <f t="shared" si="1168"/>
        <v>9317</v>
      </c>
      <c r="BB191" s="81">
        <f t="shared" si="1169"/>
        <v>15569</v>
      </c>
      <c r="BC191" s="81">
        <f t="shared" si="1170"/>
        <v>8423</v>
      </c>
      <c r="BD191" s="81">
        <f t="shared" si="1171"/>
        <v>9872</v>
      </c>
      <c r="BE191" s="81">
        <f t="shared" si="1165"/>
        <v>0</v>
      </c>
      <c r="BF191" s="81">
        <f t="shared" si="1166"/>
        <v>0</v>
      </c>
      <c r="BG191" s="82"/>
    </row>
    <row r="192" spans="49:59" x14ac:dyDescent="0.2">
      <c r="AW192" s="99" t="s">
        <v>11</v>
      </c>
      <c r="AX192" s="81">
        <f>+BA107</f>
        <v>2886</v>
      </c>
      <c r="AY192" s="81">
        <f>+BE107</f>
        <v>2520</v>
      </c>
      <c r="AZ192" s="81">
        <f>+BI107</f>
        <v>2311</v>
      </c>
      <c r="BA192" s="81">
        <f>+BM107</f>
        <v>2813</v>
      </c>
      <c r="BB192" s="81">
        <f>+BQ107</f>
        <v>3132</v>
      </c>
      <c r="BC192" s="81">
        <f>+BU107</f>
        <v>3382</v>
      </c>
      <c r="BD192" s="81">
        <f>+BY107</f>
        <v>4164</v>
      </c>
      <c r="BE192" s="81">
        <f>+CC107</f>
        <v>0</v>
      </c>
      <c r="BF192" s="81">
        <f>+CG107</f>
        <v>0</v>
      </c>
      <c r="BG192" s="82"/>
    </row>
    <row r="193" spans="49:59" x14ac:dyDescent="0.2">
      <c r="AW193" s="100" t="s">
        <v>13</v>
      </c>
      <c r="AX193" s="81">
        <f t="shared" ref="AX193:AX195" si="1172">+BA108</f>
        <v>0</v>
      </c>
      <c r="AY193" s="81">
        <f t="shared" ref="AY193:AY195" si="1173">+BE108</f>
        <v>0</v>
      </c>
      <c r="AZ193" s="81">
        <f t="shared" ref="AZ193:AZ195" si="1174">+BI108</f>
        <v>0</v>
      </c>
      <c r="BA193" s="81">
        <f t="shared" ref="BA193:BA195" si="1175">+BM108</f>
        <v>0</v>
      </c>
      <c r="BB193" s="81">
        <f t="shared" ref="BB193:BB195" si="1176">+BQ108</f>
        <v>0</v>
      </c>
      <c r="BC193" s="81">
        <f t="shared" ref="BC193:BC195" si="1177">+BU108</f>
        <v>170</v>
      </c>
      <c r="BD193" s="81">
        <f t="shared" ref="BD193:BD195" si="1178">+BY108</f>
        <v>260</v>
      </c>
      <c r="BE193" s="81">
        <f>+CC108</f>
        <v>0</v>
      </c>
      <c r="BF193" s="81">
        <f>+CG108</f>
        <v>0</v>
      </c>
      <c r="BG193" s="82"/>
    </row>
    <row r="194" spans="49:59" x14ac:dyDescent="0.2">
      <c r="AW194" s="101" t="s">
        <v>15</v>
      </c>
      <c r="AX194" s="81">
        <f t="shared" si="1172"/>
        <v>0</v>
      </c>
      <c r="AY194" s="81">
        <f t="shared" si="1173"/>
        <v>0</v>
      </c>
      <c r="AZ194" s="81">
        <f t="shared" si="1174"/>
        <v>0</v>
      </c>
      <c r="BA194" s="81">
        <f t="shared" si="1175"/>
        <v>0</v>
      </c>
      <c r="BB194" s="81">
        <f t="shared" si="1176"/>
        <v>0</v>
      </c>
      <c r="BC194" s="81">
        <f t="shared" si="1177"/>
        <v>474</v>
      </c>
      <c r="BD194" s="81">
        <f t="shared" si="1178"/>
        <v>322</v>
      </c>
      <c r="BE194" s="81">
        <f>+CC109</f>
        <v>0</v>
      </c>
      <c r="BF194" s="81">
        <f>+CG109</f>
        <v>0</v>
      </c>
      <c r="BG194" s="82"/>
    </row>
    <row r="195" spans="49:59" x14ac:dyDescent="0.2">
      <c r="AW195" s="102" t="s">
        <v>17</v>
      </c>
      <c r="AX195" s="81">
        <f t="shared" si="1172"/>
        <v>0</v>
      </c>
      <c r="AY195" s="81">
        <f t="shared" si="1173"/>
        <v>0</v>
      </c>
      <c r="AZ195" s="81">
        <f t="shared" si="1174"/>
        <v>0</v>
      </c>
      <c r="BA195" s="81">
        <f t="shared" si="1175"/>
        <v>0</v>
      </c>
      <c r="BB195" s="81">
        <f t="shared" si="1176"/>
        <v>0</v>
      </c>
      <c r="BC195" s="81">
        <f t="shared" si="1177"/>
        <v>0</v>
      </c>
      <c r="BD195" s="81">
        <f t="shared" si="1178"/>
        <v>0</v>
      </c>
      <c r="BE195" s="81">
        <f>+CC110</f>
        <v>0</v>
      </c>
      <c r="BF195" s="81">
        <f>+CG110</f>
        <v>0</v>
      </c>
      <c r="BG195" s="82"/>
    </row>
    <row r="196" spans="49:59" x14ac:dyDescent="0.2">
      <c r="AW196" s="116" t="str">
        <f>+AW179</f>
        <v>SALA PARTOS</v>
      </c>
      <c r="AX196" s="81">
        <f>+BA127</f>
        <v>109</v>
      </c>
      <c r="AY196" s="81">
        <f>+BE127</f>
        <v>136</v>
      </c>
      <c r="AZ196" s="81">
        <f>+BI127</f>
        <v>114</v>
      </c>
      <c r="BA196" s="81">
        <f>+BM127</f>
        <v>116</v>
      </c>
      <c r="BB196" s="81">
        <f>+BQ127</f>
        <v>133</v>
      </c>
      <c r="BC196" s="81">
        <f>+BU127</f>
        <v>163</v>
      </c>
      <c r="BD196" s="81">
        <f>+BY127</f>
        <v>158</v>
      </c>
      <c r="BE196" s="81">
        <f>+CC127</f>
        <v>0</v>
      </c>
      <c r="BF196" s="81">
        <f>+CG127</f>
        <v>0</v>
      </c>
      <c r="BG196" s="82"/>
    </row>
    <row r="197" spans="49:59" x14ac:dyDescent="0.2">
      <c r="AW197" s="117" t="str">
        <f>+AW180</f>
        <v>CIRUGIAS</v>
      </c>
      <c r="AX197" s="81">
        <f>+BA128</f>
        <v>658</v>
      </c>
      <c r="AY197" s="81">
        <f>+BE128</f>
        <v>520</v>
      </c>
      <c r="AZ197" s="81">
        <f>+BI128</f>
        <v>627</v>
      </c>
      <c r="BA197" s="81">
        <f>+BM128</f>
        <v>716</v>
      </c>
      <c r="BB197" s="81">
        <f>+BQ128</f>
        <v>715</v>
      </c>
      <c r="BC197" s="81">
        <f>+BU128</f>
        <v>68</v>
      </c>
      <c r="BD197" s="81">
        <f>+BY128</f>
        <v>735</v>
      </c>
      <c r="BE197" s="81">
        <f>+CC128</f>
        <v>0</v>
      </c>
      <c r="BF197" s="81">
        <f>+CG128</f>
        <v>0</v>
      </c>
      <c r="BG197" s="82"/>
    </row>
    <row r="198" spans="49:59" x14ac:dyDescent="0.2">
      <c r="AW198" s="118" t="str">
        <f>+AW181</f>
        <v>LABORATORIO</v>
      </c>
      <c r="AX198" s="81">
        <f>+BA129</f>
        <v>19420</v>
      </c>
      <c r="AY198" s="81">
        <f>+BE129</f>
        <v>18501</v>
      </c>
      <c r="AZ198" s="81">
        <f>+BI129</f>
        <v>21045</v>
      </c>
      <c r="BA198" s="81">
        <f>+BM129</f>
        <v>23541</v>
      </c>
      <c r="BB198" s="81">
        <f>+BQ129</f>
        <v>28975</v>
      </c>
      <c r="BC198" s="81">
        <f>+BU129</f>
        <v>35119</v>
      </c>
      <c r="BD198" s="81">
        <f>+BY129</f>
        <v>44814</v>
      </c>
      <c r="BE198" s="81">
        <f>+CC129</f>
        <v>0</v>
      </c>
      <c r="BF198" s="81">
        <f>+CG129</f>
        <v>0</v>
      </c>
      <c r="BG198" s="82"/>
    </row>
    <row r="199" spans="49:59" x14ac:dyDescent="0.2">
      <c r="AW199" s="119" t="str">
        <f>+AW182</f>
        <v>IMÁGENES DIAGNÓSTICAS</v>
      </c>
      <c r="AX199" s="81">
        <f>+BA130</f>
        <v>1828</v>
      </c>
      <c r="AY199" s="81">
        <f>+BE130</f>
        <v>8317</v>
      </c>
      <c r="AZ199" s="81">
        <f>+BI130</f>
        <v>4419</v>
      </c>
      <c r="BA199" s="81">
        <f>+BM130</f>
        <v>5652</v>
      </c>
      <c r="BB199" s="81">
        <f>+BQ130</f>
        <v>9452</v>
      </c>
      <c r="BC199" s="81">
        <f>+BU130</f>
        <v>5261</v>
      </c>
      <c r="BD199" s="81">
        <f>+BY130</f>
        <v>7812</v>
      </c>
      <c r="BE199" s="81">
        <f>+CC130</f>
        <v>0</v>
      </c>
      <c r="BF199" s="81">
        <f>+CG130</f>
        <v>0</v>
      </c>
      <c r="BG199" s="82"/>
    </row>
    <row r="200" spans="49:59" x14ac:dyDescent="0.2">
      <c r="AW200" s="120" t="str">
        <f>+AW183</f>
        <v>SERVICIOS DE APOYO Y TRATAMIENTO</v>
      </c>
      <c r="AX200" s="81">
        <f>+BA131</f>
        <v>3738</v>
      </c>
      <c r="AY200" s="81">
        <f>+BE131</f>
        <v>5039</v>
      </c>
      <c r="AZ200" s="81">
        <f>+BI131</f>
        <v>4206</v>
      </c>
      <c r="BA200" s="81">
        <f>+BM131</f>
        <v>6077</v>
      </c>
      <c r="BB200" s="81">
        <f>+BQ131</f>
        <v>5589</v>
      </c>
      <c r="BC200" s="81">
        <f>+BU131</f>
        <v>0</v>
      </c>
      <c r="BD200" s="81">
        <f>+BY131</f>
        <v>7131</v>
      </c>
      <c r="BE200" s="81">
        <f>+CC131</f>
        <v>0</v>
      </c>
      <c r="BF200" s="81">
        <f>+CG131</f>
        <v>0</v>
      </c>
      <c r="BG200" s="82"/>
    </row>
    <row r="202" spans="49:59" ht="13.5" thickBot="1" x14ac:dyDescent="0.25">
      <c r="AX202" s="82" t="s">
        <v>481</v>
      </c>
      <c r="AY202" s="82" t="s">
        <v>482</v>
      </c>
      <c r="AZ202" s="82" t="s">
        <v>483</v>
      </c>
      <c r="BA202" s="82" t="s">
        <v>609</v>
      </c>
      <c r="BB202" s="82" t="s">
        <v>610</v>
      </c>
      <c r="BC202" s="82" t="s">
        <v>611</v>
      </c>
      <c r="BD202" s="82" t="s">
        <v>612</v>
      </c>
      <c r="BE202" s="82" t="s">
        <v>613</v>
      </c>
      <c r="BF202" s="82" t="s">
        <v>614</v>
      </c>
      <c r="BG202" s="82" t="s">
        <v>615</v>
      </c>
    </row>
    <row r="203" spans="49:59" x14ac:dyDescent="0.2">
      <c r="AW203" s="109" t="str">
        <f t="shared" ref="AW203:AW208" si="1179">+AW186</f>
        <v>ENFERMERIA</v>
      </c>
      <c r="AX203" s="81">
        <f t="shared" ref="AX203:BG203" si="1180">+AX135+AX152+AX169+AX186</f>
        <v>21272</v>
      </c>
      <c r="AY203" s="81">
        <f t="shared" si="1180"/>
        <v>21909</v>
      </c>
      <c r="AZ203" s="81">
        <f t="shared" si="1180"/>
        <v>21444</v>
      </c>
      <c r="BA203" s="81">
        <f t="shared" si="1180"/>
        <v>26753</v>
      </c>
      <c r="BB203" s="81">
        <f t="shared" si="1180"/>
        <v>18136</v>
      </c>
      <c r="BC203" s="81">
        <f t="shared" si="1180"/>
        <v>22676</v>
      </c>
      <c r="BD203" s="81">
        <f t="shared" si="1180"/>
        <v>34257</v>
      </c>
      <c r="BE203" s="81">
        <f t="shared" si="1180"/>
        <v>14730</v>
      </c>
      <c r="BF203" s="81">
        <f t="shared" si="1180"/>
        <v>0</v>
      </c>
      <c r="BG203" s="81">
        <f t="shared" si="1180"/>
        <v>0</v>
      </c>
    </row>
    <row r="204" spans="49:59" x14ac:dyDescent="0.2">
      <c r="AW204" s="110" t="str">
        <f t="shared" si="1179"/>
        <v>MEDICO GENERAL</v>
      </c>
      <c r="AX204" s="81">
        <f t="shared" ref="AX204:BG204" si="1181">+AX136+AX153+AX170+AX187</f>
        <v>37347</v>
      </c>
      <c r="AY204" s="81">
        <f t="shared" si="1181"/>
        <v>34206</v>
      </c>
      <c r="AZ204" s="81">
        <f t="shared" si="1181"/>
        <v>36445</v>
      </c>
      <c r="BA204" s="81">
        <f t="shared" si="1181"/>
        <v>42848</v>
      </c>
      <c r="BB204" s="81">
        <f t="shared" si="1181"/>
        <v>44904</v>
      </c>
      <c r="BC204" s="81">
        <f t="shared" si="1181"/>
        <v>23819</v>
      </c>
      <c r="BD204" s="81">
        <f t="shared" si="1181"/>
        <v>25800</v>
      </c>
      <c r="BE204" s="81">
        <f t="shared" si="1181"/>
        <v>29373</v>
      </c>
      <c r="BF204" s="81">
        <f t="shared" si="1181"/>
        <v>0</v>
      </c>
      <c r="BG204" s="81">
        <f t="shared" si="1181"/>
        <v>0</v>
      </c>
    </row>
    <row r="205" spans="49:59" x14ac:dyDescent="0.2">
      <c r="AW205" s="111" t="str">
        <f t="shared" si="1179"/>
        <v>MEDICO ESPECIALISTA</v>
      </c>
      <c r="AX205" s="81">
        <f t="shared" ref="AX205:BG205" si="1182">+AX137+AX154+AX171+AX188</f>
        <v>22233</v>
      </c>
      <c r="AY205" s="81">
        <f t="shared" si="1182"/>
        <v>14367</v>
      </c>
      <c r="AZ205" s="81">
        <f t="shared" si="1182"/>
        <v>21757</v>
      </c>
      <c r="BA205" s="81">
        <f t="shared" si="1182"/>
        <v>24329</v>
      </c>
      <c r="BB205" s="81">
        <f t="shared" si="1182"/>
        <v>31177</v>
      </c>
      <c r="BC205" s="81">
        <f t="shared" si="1182"/>
        <v>13571</v>
      </c>
      <c r="BD205" s="81">
        <f t="shared" si="1182"/>
        <v>16942</v>
      </c>
      <c r="BE205" s="81">
        <f t="shared" si="1182"/>
        <v>24619</v>
      </c>
      <c r="BF205" s="81">
        <f t="shared" si="1182"/>
        <v>0</v>
      </c>
      <c r="BG205" s="81">
        <f t="shared" si="1182"/>
        <v>0</v>
      </c>
    </row>
    <row r="206" spans="49:59" x14ac:dyDescent="0.2">
      <c r="AW206" s="112" t="str">
        <f t="shared" si="1179"/>
        <v>ODONTOLOGIA</v>
      </c>
      <c r="AX206" s="81">
        <f t="shared" ref="AX206:BG206" si="1183">+AX138+AX155+AX172+AX189</f>
        <v>14534</v>
      </c>
      <c r="AY206" s="81">
        <f t="shared" si="1183"/>
        <v>7230</v>
      </c>
      <c r="AZ206" s="81">
        <f t="shared" si="1183"/>
        <v>4717</v>
      </c>
      <c r="BA206" s="81">
        <f t="shared" si="1183"/>
        <v>5177</v>
      </c>
      <c r="BB206" s="81">
        <f t="shared" si="1183"/>
        <v>7846</v>
      </c>
      <c r="BC206" s="81">
        <f t="shared" si="1183"/>
        <v>4146</v>
      </c>
      <c r="BD206" s="81">
        <f t="shared" si="1183"/>
        <v>14441</v>
      </c>
      <c r="BE206" s="81">
        <f t="shared" si="1183"/>
        <v>15277</v>
      </c>
      <c r="BF206" s="81">
        <f t="shared" si="1183"/>
        <v>0</v>
      </c>
      <c r="BG206" s="81">
        <f t="shared" si="1183"/>
        <v>0</v>
      </c>
    </row>
    <row r="207" spans="49:59" x14ac:dyDescent="0.2">
      <c r="AW207" s="113" t="str">
        <f t="shared" si="1179"/>
        <v>MEDIO AMBIENTE OTROS SERVICIOS</v>
      </c>
      <c r="AX207" s="81">
        <f t="shared" ref="AX207:BG207" si="1184">+AX139+AX156+AX173+AX190</f>
        <v>3467</v>
      </c>
      <c r="AY207" s="81">
        <f t="shared" si="1184"/>
        <v>2022</v>
      </c>
      <c r="AZ207" s="81">
        <f t="shared" si="1184"/>
        <v>3991</v>
      </c>
      <c r="BA207" s="81">
        <f t="shared" si="1184"/>
        <v>6178</v>
      </c>
      <c r="BB207" s="81">
        <f t="shared" si="1184"/>
        <v>3159</v>
      </c>
      <c r="BC207" s="81">
        <f t="shared" si="1184"/>
        <v>1055</v>
      </c>
      <c r="BD207" s="81">
        <f t="shared" si="1184"/>
        <v>3149</v>
      </c>
      <c r="BE207" s="81">
        <f t="shared" si="1184"/>
        <v>896</v>
      </c>
      <c r="BF207" s="81">
        <f t="shared" si="1184"/>
        <v>0</v>
      </c>
      <c r="BG207" s="81">
        <f t="shared" si="1184"/>
        <v>0</v>
      </c>
    </row>
    <row r="208" spans="49:59" ht="13.5" thickBot="1" x14ac:dyDescent="0.25">
      <c r="AW208" s="114" t="str">
        <f t="shared" si="1179"/>
        <v>SERVICIOS DE URGENCIAS</v>
      </c>
      <c r="AX208" s="81">
        <f t="shared" ref="AX208:BG208" si="1185">+AX140+AX157+AX174+AX191</f>
        <v>20727</v>
      </c>
      <c r="AY208" s="81">
        <f t="shared" si="1185"/>
        <v>25341</v>
      </c>
      <c r="AZ208" s="81">
        <f t="shared" si="1185"/>
        <v>30458</v>
      </c>
      <c r="BA208" s="81">
        <f t="shared" si="1185"/>
        <v>40921</v>
      </c>
      <c r="BB208" s="81">
        <f t="shared" si="1185"/>
        <v>54091</v>
      </c>
      <c r="BC208" s="81">
        <f t="shared" si="1185"/>
        <v>31263</v>
      </c>
      <c r="BD208" s="81">
        <f t="shared" si="1185"/>
        <v>35900</v>
      </c>
      <c r="BE208" s="81">
        <f t="shared" si="1185"/>
        <v>28180</v>
      </c>
      <c r="BF208" s="81">
        <f t="shared" si="1185"/>
        <v>0</v>
      </c>
      <c r="BG208" s="81">
        <f t="shared" si="1185"/>
        <v>0</v>
      </c>
    </row>
    <row r="209" spans="49:59" x14ac:dyDescent="0.2">
      <c r="AW209" s="99" t="s">
        <v>11</v>
      </c>
      <c r="AX209" s="81">
        <f t="shared" ref="AX209:BG209" si="1186">+AX141+AX158+AX175+AX192</f>
        <v>11404</v>
      </c>
      <c r="AY209" s="81">
        <f t="shared" si="1186"/>
        <v>11175</v>
      </c>
      <c r="AZ209" s="81">
        <f t="shared" si="1186"/>
        <v>10922</v>
      </c>
      <c r="BA209" s="81">
        <f t="shared" si="1186"/>
        <v>11124</v>
      </c>
      <c r="BB209" s="81">
        <f t="shared" si="1186"/>
        <v>11979</v>
      </c>
      <c r="BC209" s="81">
        <f t="shared" si="1186"/>
        <v>11072</v>
      </c>
      <c r="BD209" s="81">
        <f t="shared" si="1186"/>
        <v>17122</v>
      </c>
      <c r="BE209" s="81">
        <f t="shared" si="1186"/>
        <v>17374</v>
      </c>
      <c r="BF209" s="81">
        <f t="shared" si="1186"/>
        <v>0</v>
      </c>
      <c r="BG209" s="81">
        <f t="shared" si="1186"/>
        <v>0</v>
      </c>
    </row>
    <row r="210" spans="49:59" x14ac:dyDescent="0.2">
      <c r="AW210" s="100" t="s">
        <v>13</v>
      </c>
      <c r="AX210" s="81">
        <f t="shared" ref="AX210:BG210" si="1187">+AX142+AX159+AX176+AX193</f>
        <v>0</v>
      </c>
      <c r="AY210" s="81">
        <f t="shared" si="1187"/>
        <v>0</v>
      </c>
      <c r="AZ210" s="81">
        <f t="shared" si="1187"/>
        <v>0</v>
      </c>
      <c r="BA210" s="81">
        <f t="shared" si="1187"/>
        <v>0</v>
      </c>
      <c r="BB210" s="81">
        <f t="shared" si="1187"/>
        <v>0</v>
      </c>
      <c r="BC210" s="81">
        <f t="shared" si="1187"/>
        <v>410</v>
      </c>
      <c r="BD210" s="81">
        <f t="shared" si="1187"/>
        <v>1385</v>
      </c>
      <c r="BE210" s="81">
        <f t="shared" si="1187"/>
        <v>1318</v>
      </c>
      <c r="BF210" s="81">
        <f t="shared" si="1187"/>
        <v>0</v>
      </c>
      <c r="BG210" s="81">
        <f t="shared" si="1187"/>
        <v>0</v>
      </c>
    </row>
    <row r="211" spans="49:59" x14ac:dyDescent="0.2">
      <c r="AW211" s="101" t="s">
        <v>15</v>
      </c>
      <c r="AX211" s="81">
        <f t="shared" ref="AX211:BG211" si="1188">+AX143+AX160+AX177+AX194</f>
        <v>0</v>
      </c>
      <c r="AY211" s="81">
        <f t="shared" si="1188"/>
        <v>0</v>
      </c>
      <c r="AZ211" s="81">
        <f t="shared" si="1188"/>
        <v>0</v>
      </c>
      <c r="BA211" s="81">
        <f t="shared" si="1188"/>
        <v>0</v>
      </c>
      <c r="BB211" s="81">
        <f t="shared" si="1188"/>
        <v>0</v>
      </c>
      <c r="BC211" s="81">
        <f t="shared" si="1188"/>
        <v>880</v>
      </c>
      <c r="BD211" s="81">
        <f t="shared" si="1188"/>
        <v>2356</v>
      </c>
      <c r="BE211" s="81">
        <f t="shared" si="1188"/>
        <v>1074</v>
      </c>
      <c r="BF211" s="81">
        <f t="shared" si="1188"/>
        <v>0</v>
      </c>
      <c r="BG211" s="81">
        <f t="shared" si="1188"/>
        <v>0</v>
      </c>
    </row>
    <row r="212" spans="49:59" x14ac:dyDescent="0.2">
      <c r="AW212" s="102" t="s">
        <v>17</v>
      </c>
      <c r="AX212" s="81">
        <f t="shared" ref="AX212:BG212" si="1189">+AX144+AX161+AX178+AX195</f>
        <v>0</v>
      </c>
      <c r="AY212" s="81">
        <f t="shared" si="1189"/>
        <v>0</v>
      </c>
      <c r="AZ212" s="81">
        <f t="shared" si="1189"/>
        <v>0</v>
      </c>
      <c r="BA212" s="81">
        <f t="shared" si="1189"/>
        <v>0</v>
      </c>
      <c r="BB212" s="81">
        <f t="shared" si="1189"/>
        <v>0</v>
      </c>
      <c r="BC212" s="81">
        <f t="shared" si="1189"/>
        <v>0</v>
      </c>
      <c r="BD212" s="81">
        <f t="shared" si="1189"/>
        <v>0</v>
      </c>
      <c r="BE212" s="81">
        <f t="shared" si="1189"/>
        <v>337</v>
      </c>
      <c r="BF212" s="81">
        <f t="shared" si="1189"/>
        <v>0</v>
      </c>
      <c r="BG212" s="81">
        <f t="shared" si="1189"/>
        <v>0</v>
      </c>
    </row>
    <row r="213" spans="49:59" x14ac:dyDescent="0.2">
      <c r="AW213" s="116" t="str">
        <f t="shared" ref="AW213:AW217" si="1190">+AW196</f>
        <v>SALA PARTOS</v>
      </c>
      <c r="AX213" s="81">
        <f t="shared" ref="AX213:BG213" si="1191">+AX145+AX162+AX179+AX196</f>
        <v>470</v>
      </c>
      <c r="AY213" s="81">
        <f t="shared" si="1191"/>
        <v>501</v>
      </c>
      <c r="AZ213" s="81">
        <f t="shared" si="1191"/>
        <v>419</v>
      </c>
      <c r="BA213" s="81">
        <f t="shared" si="1191"/>
        <v>439</v>
      </c>
      <c r="BB213" s="81">
        <f t="shared" si="1191"/>
        <v>527</v>
      </c>
      <c r="BC213" s="81">
        <f t="shared" si="1191"/>
        <v>557</v>
      </c>
      <c r="BD213" s="81">
        <f t="shared" si="1191"/>
        <v>591</v>
      </c>
      <c r="BE213" s="81">
        <f t="shared" si="1191"/>
        <v>412</v>
      </c>
      <c r="BF213" s="81">
        <f t="shared" si="1191"/>
        <v>0</v>
      </c>
      <c r="BG213" s="81">
        <f t="shared" si="1191"/>
        <v>0</v>
      </c>
    </row>
    <row r="214" spans="49:59" x14ac:dyDescent="0.2">
      <c r="AW214" s="117" t="str">
        <f t="shared" si="1190"/>
        <v>CIRUGIAS</v>
      </c>
      <c r="AX214" s="81">
        <f t="shared" ref="AX214:BG214" si="1192">+AX146+AX163+AX180+AX197</f>
        <v>2894</v>
      </c>
      <c r="AY214" s="81">
        <f t="shared" si="1192"/>
        <v>2586</v>
      </c>
      <c r="AZ214" s="81">
        <f t="shared" si="1192"/>
        <v>2369</v>
      </c>
      <c r="BA214" s="81">
        <f t="shared" si="1192"/>
        <v>2665</v>
      </c>
      <c r="BB214" s="81">
        <f t="shared" si="1192"/>
        <v>2986</v>
      </c>
      <c r="BC214" s="81">
        <f t="shared" si="1192"/>
        <v>1962</v>
      </c>
      <c r="BD214" s="81">
        <f t="shared" si="1192"/>
        <v>3304</v>
      </c>
      <c r="BE214" s="81">
        <f t="shared" si="1192"/>
        <v>3877</v>
      </c>
      <c r="BF214" s="81">
        <f t="shared" si="1192"/>
        <v>0</v>
      </c>
      <c r="BG214" s="81">
        <f t="shared" si="1192"/>
        <v>0</v>
      </c>
    </row>
    <row r="215" spans="49:59" x14ac:dyDescent="0.2">
      <c r="AW215" s="118" t="str">
        <f t="shared" si="1190"/>
        <v>LABORATORIO</v>
      </c>
      <c r="AX215" s="81">
        <f t="shared" ref="AX215:BG215" si="1193">+AX147+AX164+AX181+AX198</f>
        <v>82170</v>
      </c>
      <c r="AY215" s="81">
        <f t="shared" si="1193"/>
        <v>87102</v>
      </c>
      <c r="AZ215" s="81">
        <f t="shared" si="1193"/>
        <v>86568</v>
      </c>
      <c r="BA215" s="81">
        <f t="shared" si="1193"/>
        <v>94946</v>
      </c>
      <c r="BB215" s="81">
        <f t="shared" si="1193"/>
        <v>110530</v>
      </c>
      <c r="BC215" s="81">
        <f t="shared" si="1193"/>
        <v>107547</v>
      </c>
      <c r="BD215" s="81">
        <f t="shared" si="1193"/>
        <v>197492</v>
      </c>
      <c r="BE215" s="81">
        <f t="shared" si="1193"/>
        <v>205828</v>
      </c>
      <c r="BF215" s="81">
        <f t="shared" si="1193"/>
        <v>0</v>
      </c>
      <c r="BG215" s="81">
        <f t="shared" si="1193"/>
        <v>0</v>
      </c>
    </row>
    <row r="216" spans="49:59" x14ac:dyDescent="0.2">
      <c r="AW216" s="119" t="str">
        <f t="shared" si="1190"/>
        <v>IMÁGENES DIAGNÓSTICAS</v>
      </c>
      <c r="AX216" s="81">
        <f t="shared" ref="AX216:BG216" si="1194">+AX148+AX165+AX182+AX199</f>
        <v>9052</v>
      </c>
      <c r="AY216" s="81">
        <f t="shared" si="1194"/>
        <v>12835</v>
      </c>
      <c r="AZ216" s="81">
        <f t="shared" si="1194"/>
        <v>18685</v>
      </c>
      <c r="BA216" s="81">
        <f t="shared" si="1194"/>
        <v>21072</v>
      </c>
      <c r="BB216" s="81">
        <f t="shared" si="1194"/>
        <v>28940</v>
      </c>
      <c r="BC216" s="81">
        <f t="shared" si="1194"/>
        <v>19321</v>
      </c>
      <c r="BD216" s="81">
        <f t="shared" si="1194"/>
        <v>27868</v>
      </c>
      <c r="BE216" s="81">
        <f t="shared" si="1194"/>
        <v>28928</v>
      </c>
      <c r="BF216" s="81">
        <f t="shared" si="1194"/>
        <v>0</v>
      </c>
      <c r="BG216" s="81">
        <f t="shared" si="1194"/>
        <v>0</v>
      </c>
    </row>
    <row r="217" spans="49:59" x14ac:dyDescent="0.2">
      <c r="AW217" s="120" t="str">
        <f t="shared" si="1190"/>
        <v>SERVICIOS DE APOYO Y TRATAMIENTO</v>
      </c>
      <c r="AX217" s="81">
        <f t="shared" ref="AX217:BG217" si="1195">+AX149+AX166+AX183+AX200</f>
        <v>14359</v>
      </c>
      <c r="AY217" s="81">
        <f t="shared" si="1195"/>
        <v>12679</v>
      </c>
      <c r="AZ217" s="81">
        <f t="shared" si="1195"/>
        <v>17653</v>
      </c>
      <c r="BA217" s="81">
        <f t="shared" si="1195"/>
        <v>24159</v>
      </c>
      <c r="BB217" s="81">
        <f t="shared" si="1195"/>
        <v>22261</v>
      </c>
      <c r="BC217" s="81">
        <f t="shared" si="1195"/>
        <v>8867</v>
      </c>
      <c r="BD217" s="81">
        <f t="shared" si="1195"/>
        <v>27444</v>
      </c>
      <c r="BE217" s="81">
        <f t="shared" si="1195"/>
        <v>24761</v>
      </c>
      <c r="BF217" s="81">
        <f t="shared" si="1195"/>
        <v>0</v>
      </c>
      <c r="BG217" s="81">
        <f t="shared" si="1195"/>
        <v>0</v>
      </c>
    </row>
  </sheetData>
  <sheetProtection algorithmName="SHA-512" hashValue="jBezRpeI5p4GCzoA92SwAhcksaThC37uvH/m0jP4X56UFKj9BqEADo+VZ2oG8icpMbbDIlsoyBK/W/jeakOjxA==" saltValue="SSH/7b5nNfbMk3HVolPu1Q==" spinCount="100000" sheet="1" objects="1" scenarios="1"/>
  <mergeCells count="37">
    <mergeCell ref="CQ2:CU2"/>
    <mergeCell ref="C100:F100"/>
    <mergeCell ref="G100:J100"/>
    <mergeCell ref="K100:N100"/>
    <mergeCell ref="O100:R100"/>
    <mergeCell ref="BW2:CA2"/>
    <mergeCell ref="AB2:AF2"/>
    <mergeCell ref="C2:G2"/>
    <mergeCell ref="H2:L2"/>
    <mergeCell ref="M2:Q2"/>
    <mergeCell ref="R2:V2"/>
    <mergeCell ref="W2:AA2"/>
    <mergeCell ref="S100:V100"/>
    <mergeCell ref="W100:Z100"/>
    <mergeCell ref="AA100:AD100"/>
    <mergeCell ref="AE100:AH100"/>
    <mergeCell ref="AL2:AP2"/>
    <mergeCell ref="CL2:CP2"/>
    <mergeCell ref="AQ2:AU2"/>
    <mergeCell ref="CG2:CK2"/>
    <mergeCell ref="AI100:AL100"/>
    <mergeCell ref="AG2:AK2"/>
    <mergeCell ref="AX2:BB2"/>
    <mergeCell ref="BC2:BG2"/>
    <mergeCell ref="BH2:BL2"/>
    <mergeCell ref="AX100:BB100"/>
    <mergeCell ref="BC100:BG100"/>
    <mergeCell ref="BH100:BL100"/>
    <mergeCell ref="CL100:CP100"/>
    <mergeCell ref="CB2:CF2"/>
    <mergeCell ref="BR2:BV2"/>
    <mergeCell ref="BM100:BQ100"/>
    <mergeCell ref="BR100:BV100"/>
    <mergeCell ref="BW100:CA100"/>
    <mergeCell ref="CB100:CF100"/>
    <mergeCell ref="CG100:CK100"/>
    <mergeCell ref="BM2:BQ2"/>
  </mergeCells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17</vt:i4>
      </vt:variant>
    </vt:vector>
  </HeadingPairs>
  <TitlesOfParts>
    <vt:vector size="20" baseType="lpstr">
      <vt:lpstr>PRODUCCION TRIMESTRE-AÑO</vt:lpstr>
      <vt:lpstr>PRODUCCION META PLAN</vt:lpstr>
      <vt:lpstr>PRODUCCION HISTORICA</vt:lpstr>
      <vt:lpstr>GRAFICO UVR PERIODOS ANUALES</vt:lpstr>
      <vt:lpstr>SERVICIOS AMBULATORIOS I TRIM</vt:lpstr>
      <vt:lpstr>SERVICIOS AMBULATORIOS II TR </vt:lpstr>
      <vt:lpstr>SERVICIOS AMBULATORIOS III TR</vt:lpstr>
      <vt:lpstr>SERVICIOS AMBULATORIOS IV TR</vt:lpstr>
      <vt:lpstr>SERVICIOS HOSPITALARIOS I TRIM</vt:lpstr>
      <vt:lpstr>SERVICIOS HOSPITALARIOS IITRIM</vt:lpstr>
      <vt:lpstr>SERVICIOS HOSPITALARIOS III TR</vt:lpstr>
      <vt:lpstr>SERVICIOS HOSPITALARIOS IV TR</vt:lpstr>
      <vt:lpstr>SERVICIOS QUIRURGICOS I TRIM</vt:lpstr>
      <vt:lpstr>SERVICIOS QUIRURGICOS II TRIM</vt:lpstr>
      <vt:lpstr>SERVICIOS QUIRURGICOS III TR</vt:lpstr>
      <vt:lpstr>SERVICIOS QUIRURGICOS IV TR</vt:lpstr>
      <vt:lpstr>APOYO DX Y TTO I TRIM</vt:lpstr>
      <vt:lpstr>APOYO DX Y TTO II TRIM</vt:lpstr>
      <vt:lpstr>APOYO DX Y TTO III TRIM</vt:lpstr>
      <vt:lpstr>APOYO DX Y TTO IV TRIM</vt:lpstr>
    </vt:vector>
  </TitlesOfParts>
  <Company>Ministerio de Hacienda y Crédito Público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Giraldo Muñoz</dc:creator>
  <cp:lastModifiedBy>DELL</cp:lastModifiedBy>
  <dcterms:created xsi:type="dcterms:W3CDTF">2014-03-26T16:43:18Z</dcterms:created>
  <dcterms:modified xsi:type="dcterms:W3CDTF">2023-02-09T14:16:57Z</dcterms:modified>
</cp:coreProperties>
</file>